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ystems Development\Macros and Spreadsheets\"/>
    </mc:Choice>
  </mc:AlternateContent>
  <bookViews>
    <workbookView xWindow="480" yWindow="75" windowWidth="20730" windowHeight="11760"/>
  </bookViews>
  <sheets>
    <sheet name="Order form" sheetId="2" r:id="rId1"/>
    <sheet name="Lookups - Hide" sheetId="3" state="hidden" r:id="rId2"/>
  </sheets>
  <definedNames>
    <definedName name="_xlnm._FilterDatabase" localSheetId="1" hidden="1">'Lookups - Hide'!$A$1:$L$126</definedName>
    <definedName name="_xlnm.Print_Area" localSheetId="0">'Order form'!$A$1:$H$36</definedName>
  </definedNames>
  <calcPr calcId="162913"/>
</workbook>
</file>

<file path=xl/calcChain.xml><?xml version="1.0" encoding="utf-8"?>
<calcChain xmlns="http://schemas.openxmlformats.org/spreadsheetml/2006/main">
  <c r="C33" i="2" l="1"/>
  <c r="D119" i="3" l="1"/>
  <c r="D117" i="3"/>
  <c r="D114" i="3"/>
  <c r="D112" i="3"/>
  <c r="D102" i="3"/>
  <c r="D97" i="3"/>
  <c r="D94" i="3"/>
  <c r="D92" i="3"/>
  <c r="D79" i="3"/>
  <c r="D77" i="3"/>
  <c r="D75" i="3"/>
  <c r="D71" i="3"/>
  <c r="D66" i="3"/>
  <c r="D62" i="3"/>
  <c r="D60" i="3"/>
  <c r="D58" i="3"/>
  <c r="D52" i="3"/>
  <c r="D48" i="3"/>
  <c r="D35" i="3"/>
  <c r="D32" i="3"/>
  <c r="D24" i="3"/>
  <c r="D26" i="3"/>
  <c r="D20" i="3"/>
  <c r="D110" i="3"/>
  <c r="D17" i="3"/>
  <c r="D15" i="3"/>
  <c r="D12" i="3"/>
  <c r="C30" i="2" l="1"/>
  <c r="D5" i="3"/>
  <c r="D54" i="3" l="1"/>
  <c r="D122" i="3"/>
  <c r="D39" i="3"/>
  <c r="D69" i="3"/>
  <c r="C34" i="2"/>
  <c r="D108" i="3"/>
  <c r="D4" i="3"/>
  <c r="D6" i="3"/>
  <c r="D7" i="3"/>
  <c r="D8" i="3"/>
  <c r="D9" i="3"/>
  <c r="D10" i="3"/>
  <c r="D11" i="3"/>
  <c r="D13" i="3"/>
  <c r="D14" i="3"/>
  <c r="D16" i="3"/>
  <c r="D109" i="3"/>
  <c r="D18" i="3"/>
  <c r="D19" i="3"/>
  <c r="D21" i="3"/>
  <c r="D22" i="3"/>
  <c r="D25" i="3"/>
  <c r="D23" i="3"/>
  <c r="D27" i="3"/>
  <c r="D28" i="3"/>
  <c r="D29" i="3"/>
  <c r="D30" i="3"/>
  <c r="D31" i="3"/>
  <c r="D33" i="3"/>
  <c r="D34" i="3"/>
  <c r="D38" i="3"/>
  <c r="D40" i="3"/>
  <c r="D41" i="3"/>
  <c r="D42" i="3"/>
  <c r="D43" i="3"/>
  <c r="D46" i="3"/>
  <c r="D47" i="3"/>
  <c r="D49" i="3"/>
  <c r="D50" i="3"/>
  <c r="D51" i="3"/>
  <c r="D53" i="3"/>
  <c r="D57" i="3"/>
  <c r="D59" i="3"/>
  <c r="D61" i="3"/>
  <c r="D63" i="3"/>
  <c r="D64" i="3"/>
  <c r="D65" i="3"/>
  <c r="D67" i="3"/>
  <c r="D68" i="3"/>
  <c r="D70" i="3"/>
  <c r="D72" i="3"/>
  <c r="D73" i="3"/>
  <c r="D74" i="3"/>
  <c r="D76" i="3"/>
  <c r="D78" i="3"/>
  <c r="D80" i="3"/>
  <c r="D81" i="3"/>
  <c r="D82" i="3"/>
  <c r="D83" i="3"/>
  <c r="D84" i="3"/>
  <c r="D85" i="3"/>
  <c r="D86" i="3"/>
  <c r="D87" i="3"/>
  <c r="D88" i="3"/>
  <c r="D89" i="3"/>
  <c r="D90" i="3"/>
  <c r="D91" i="3"/>
  <c r="D93" i="3"/>
  <c r="D95" i="3"/>
  <c r="D96" i="3"/>
  <c r="D98" i="3"/>
  <c r="D115" i="3"/>
  <c r="D99" i="3"/>
  <c r="D100" i="3"/>
  <c r="D101" i="3"/>
  <c r="D104" i="3"/>
  <c r="D105" i="3"/>
  <c r="D103" i="3"/>
  <c r="D111" i="3"/>
  <c r="D113" i="3"/>
  <c r="D116" i="3"/>
  <c r="D118" i="3"/>
  <c r="D120" i="3"/>
  <c r="D121" i="3"/>
  <c r="D123" i="3"/>
  <c r="D125" i="3"/>
  <c r="D124" i="3"/>
  <c r="D126" i="3"/>
  <c r="D36" i="3"/>
  <c r="D37" i="3"/>
  <c r="D55" i="3"/>
  <c r="D56" i="3"/>
  <c r="D44" i="3"/>
  <c r="D45" i="3"/>
  <c r="D106" i="3"/>
  <c r="D107" i="3"/>
  <c r="D3" i="3"/>
  <c r="E3" i="2" l="1"/>
  <c r="C5" i="2"/>
  <c r="C32" i="2"/>
  <c r="C40" i="2"/>
  <c r="C12" i="2" l="1"/>
  <c r="C14" i="2" s="1"/>
</calcChain>
</file>

<file path=xl/sharedStrings.xml><?xml version="1.0" encoding="utf-8"?>
<sst xmlns="http://schemas.openxmlformats.org/spreadsheetml/2006/main" count="613" uniqueCount="352">
  <si>
    <t>PRODUCT</t>
  </si>
  <si>
    <t>DESCRIPTION</t>
  </si>
  <si>
    <t>SIZE</t>
  </si>
  <si>
    <t>UNIT OF MEASURE</t>
  </si>
  <si>
    <t>one size</t>
  </si>
  <si>
    <t xml:space="preserve">each </t>
  </si>
  <si>
    <t>minimum CLASS 1 MEDICAL Device</t>
  </si>
  <si>
    <t>Disposable plastic aprons</t>
  </si>
  <si>
    <t>Low-density polythene</t>
  </si>
  <si>
    <t>pack of 1000</t>
  </si>
  <si>
    <t xml:space="preserve">Minimum standard EN 374-1:2016     EN 374-5:2016 </t>
  </si>
  <si>
    <t>box of 100</t>
  </si>
  <si>
    <t>IIR Fluid resistant face masks</t>
  </si>
  <si>
    <t>Type II Face 3 PLY Mask  EN 14683  Fuild and Synthetic Blood Penetration Resistance</t>
  </si>
  <si>
    <t>Alcohol Liquid Hand Sanitizer</t>
  </si>
  <si>
    <t>500ml</t>
  </si>
  <si>
    <t>Supporting People Provider Name</t>
  </si>
  <si>
    <t xml:space="preserve">Order Date </t>
  </si>
  <si>
    <t>Coding</t>
  </si>
  <si>
    <t xml:space="preserve">Account </t>
  </si>
  <si>
    <t xml:space="preserve"> </t>
  </si>
  <si>
    <t>For NIHE DLO Use</t>
  </si>
  <si>
    <t>PRODUCT CODE</t>
  </si>
  <si>
    <t>Order Description</t>
  </si>
  <si>
    <t>Stock Issue Ref</t>
  </si>
  <si>
    <t>Keyed By</t>
  </si>
  <si>
    <t>Activity</t>
  </si>
  <si>
    <t>Delivery address ID (IDA)</t>
  </si>
  <si>
    <t>Cost Centre</t>
  </si>
  <si>
    <t>Enter Order Quantity</t>
  </si>
  <si>
    <t xml:space="preserve">SP </t>
  </si>
  <si>
    <t>Delivery address</t>
  </si>
  <si>
    <t>Provider Name</t>
  </si>
  <si>
    <t>Contact name</t>
  </si>
  <si>
    <t>Contact Tel no</t>
  </si>
  <si>
    <t xml:space="preserve">PPE Order Form </t>
  </si>
  <si>
    <t>Email Address</t>
  </si>
  <si>
    <t xml:space="preserve">Provider Delivery address </t>
  </si>
  <si>
    <t>By</t>
  </si>
  <si>
    <t xml:space="preserve">Quantity Picked </t>
  </si>
  <si>
    <t>Disposable nitrile gloves - Medium</t>
  </si>
  <si>
    <t>Disposable nitrile gloves - Large</t>
  </si>
  <si>
    <t>Disposable nitrile gloves - Extra large</t>
  </si>
  <si>
    <t>Medium</t>
  </si>
  <si>
    <t xml:space="preserve">Large </t>
  </si>
  <si>
    <t>Extra Large</t>
  </si>
  <si>
    <t>Delivery address ID</t>
  </si>
  <si>
    <t xml:space="preserve">NIHE – Admin block cost codes </t>
  </si>
  <si>
    <t>824941 – C19 PPE Gloves</t>
  </si>
  <si>
    <t>824942 – C19 PPE Masks</t>
  </si>
  <si>
    <t>824943 – C19 PP Wipe Sanitisers </t>
  </si>
  <si>
    <t>824944 – C19 PPE Face Shield Protection</t>
  </si>
  <si>
    <t>824945 – C19 Suit Infection Control</t>
  </si>
  <si>
    <t>824946 – C19 PPE Eye Protection</t>
  </si>
  <si>
    <t>824947 – C19 PPE Overshoe</t>
  </si>
  <si>
    <t>824948 – C19 PPE Hand Sanitiser</t>
  </si>
  <si>
    <r>
      <t>824849 – C19 PPE DLO Admin Charge</t>
    </r>
    <r>
      <rPr>
        <sz val="11"/>
        <color rgb="FF1F497D"/>
        <rFont val="Calibri"/>
        <family val="2"/>
        <scheme val="minor"/>
      </rPr>
      <t xml:space="preserve">. </t>
    </r>
  </si>
  <si>
    <t>826102 was added for C19 PPE Disposable Aprons</t>
  </si>
  <si>
    <t>Must be completed</t>
  </si>
  <si>
    <t>Delivery Confirmation</t>
  </si>
  <si>
    <t>Date</t>
  </si>
  <si>
    <t>D1247</t>
  </si>
  <si>
    <t xml:space="preserve">Disposable Splash Shields </t>
  </si>
  <si>
    <t>D1252</t>
  </si>
  <si>
    <t>D1248</t>
  </si>
  <si>
    <t>Signed</t>
  </si>
  <si>
    <t>D1251</t>
  </si>
  <si>
    <t>C0102</t>
  </si>
  <si>
    <t>Abbeyfield &amp; Wesley Housing Association Ltd</t>
  </si>
  <si>
    <t>The Abbeyfield Belfast Society Limited</t>
  </si>
  <si>
    <t>Action For Children</t>
  </si>
  <si>
    <t>Adult Supported Living Mr &amp; Mrs Brook</t>
  </si>
  <si>
    <t>Adult Supported Living Mrs Eleanor Long</t>
  </si>
  <si>
    <t xml:space="preserve">Age NI </t>
  </si>
  <si>
    <t>AGE North Down &amp; Ards</t>
  </si>
  <si>
    <t>Alpha Housing (NI) Limited</t>
  </si>
  <si>
    <t>Apex Housing Association</t>
  </si>
  <si>
    <t>Ark Housing Association</t>
  </si>
  <si>
    <t>Autism Initiatives</t>
  </si>
  <si>
    <t>Barnardos</t>
  </si>
  <si>
    <t>The Beeches Professional And Therapeutic Services Ltd</t>
  </si>
  <si>
    <t>Belfast and Lisburn Womens Aid</t>
  </si>
  <si>
    <t>Belfast Central Mission</t>
  </si>
  <si>
    <t>Belfast Health And Social Care Trust</t>
  </si>
  <si>
    <t>Bryson Intercultural</t>
  </si>
  <si>
    <t xml:space="preserve">Camphill Community Mourne Grange </t>
  </si>
  <si>
    <t xml:space="preserve">Camphill Community Clanabogan </t>
  </si>
  <si>
    <t>Camphill Trust</t>
  </si>
  <si>
    <t>Causeway Womens Aid</t>
  </si>
  <si>
    <t>Choice Housing Ireland Limited</t>
  </si>
  <si>
    <t>Cithrah Foundation</t>
  </si>
  <si>
    <t>Clanmil Housing Association</t>
  </si>
  <si>
    <t>Clarendon Shelter Ltd</t>
  </si>
  <si>
    <t>Council for Social Witness</t>
  </si>
  <si>
    <t>Cuan Mhuire (NI) Ltd.</t>
  </si>
  <si>
    <t>Depaul Northern Ireland</t>
  </si>
  <si>
    <t>East Belfast Mission</t>
  </si>
  <si>
    <t>Extern Northern Ireland</t>
  </si>
  <si>
    <t>FACT</t>
  </si>
  <si>
    <t>Fermanagh Women's Aid</t>
  </si>
  <si>
    <t>First Housing Aid &amp; Support Services</t>
  </si>
  <si>
    <t>Foyle Women's Aid</t>
  </si>
  <si>
    <t>Habinteg Housing Association (Ulster) Ltd</t>
  </si>
  <si>
    <t>HarmonI</t>
  </si>
  <si>
    <t>Homecare Support Services Ltd</t>
  </si>
  <si>
    <t>Inspire Mental Health</t>
  </si>
  <si>
    <t>Kilcreggan Homes</t>
  </si>
  <si>
    <t>L'Arche Belfast</t>
  </si>
  <si>
    <t>Larne Community Care Centre</t>
  </si>
  <si>
    <t>Legion Of Mary Regina Coeli</t>
  </si>
  <si>
    <t>Leonard Cheshire Disability</t>
  </si>
  <si>
    <t>Life Housing Northern Ireland</t>
  </si>
  <si>
    <t>Link Family And Community Centre</t>
  </si>
  <si>
    <t>Livability</t>
  </si>
  <si>
    <t>Living Rivers Trust</t>
  </si>
  <si>
    <t>Loughgiel Community Association</t>
  </si>
  <si>
    <t>MACS Supporting Young People</t>
  </si>
  <si>
    <t xml:space="preserve">Mainstay DRP </t>
  </si>
  <si>
    <t>Mencap</t>
  </si>
  <si>
    <t>Mid Ulster Women's Aid</t>
  </si>
  <si>
    <t>Mind Wise New Vision</t>
  </si>
  <si>
    <t xml:space="preserve">Morning Star House </t>
  </si>
  <si>
    <t>Newington Housing Association</t>
  </si>
  <si>
    <t>NIACRO</t>
  </si>
  <si>
    <t xml:space="preserve">North Belfast Housing Association Ltd. </t>
  </si>
  <si>
    <t>North Down &amp; Ards Womens Aid</t>
  </si>
  <si>
    <t>North Down YMCA</t>
  </si>
  <si>
    <t>North West Methodist Mission</t>
  </si>
  <si>
    <t>Northern Health And Social Care Trust</t>
  </si>
  <si>
    <t>Omagh Womens Aid</t>
  </si>
  <si>
    <t>Positive Futures: Achieving Dreams.Transforming Lives.</t>
  </si>
  <si>
    <t xml:space="preserve">Praxis Care </t>
  </si>
  <si>
    <t>Queens's Quarter Housing Ltd</t>
  </si>
  <si>
    <t>Radius Housing Association Limited</t>
  </si>
  <si>
    <t>Rosemount House Limited</t>
  </si>
  <si>
    <t xml:space="preserve">The Salvation Army Trustee Company Limited </t>
  </si>
  <si>
    <t>SENSE</t>
  </si>
  <si>
    <t>Shelter (NI) Ltd.</t>
  </si>
  <si>
    <t>Simon Community</t>
  </si>
  <si>
    <t>Southern Health And Social Care Trust</t>
  </si>
  <si>
    <t>STEP</t>
  </si>
  <si>
    <t>South Eastern Health And Social Care Trust</t>
  </si>
  <si>
    <t>The Cedar Foundation</t>
  </si>
  <si>
    <t>The Croft Community</t>
  </si>
  <si>
    <t>Threshold</t>
  </si>
  <si>
    <t>Triangle Housing Association</t>
  </si>
  <si>
    <t>Upper Springfield Development Company Ltd</t>
  </si>
  <si>
    <t>Welcome Organisation</t>
  </si>
  <si>
    <t>Western Health And Social Care Trust</t>
  </si>
  <si>
    <t>Women's Aid Armagh Down Ltd</t>
  </si>
  <si>
    <t>Womens Aid Antrim B'mena Carrick Larne &amp; N'abbey</t>
  </si>
  <si>
    <t xml:space="preserve">Woodvale and Shankill Community Housing Association Ltd. </t>
  </si>
  <si>
    <t>SPR001</t>
  </si>
  <si>
    <t>SPR002</t>
  </si>
  <si>
    <t>SPR003</t>
  </si>
  <si>
    <t>SPR004</t>
  </si>
  <si>
    <t>SPR005</t>
  </si>
  <si>
    <t>SPR006</t>
  </si>
  <si>
    <t>SPR007</t>
  </si>
  <si>
    <t>SPR008</t>
  </si>
  <si>
    <t>SPR009</t>
  </si>
  <si>
    <t>SPR010</t>
  </si>
  <si>
    <t>SPR011</t>
  </si>
  <si>
    <t>SPR012</t>
  </si>
  <si>
    <t>SPR013</t>
  </si>
  <si>
    <t>SPR014</t>
  </si>
  <si>
    <t>SPR015</t>
  </si>
  <si>
    <t>SPR016</t>
  </si>
  <si>
    <t>SPR017</t>
  </si>
  <si>
    <t>SPR018</t>
  </si>
  <si>
    <t>SPR019</t>
  </si>
  <si>
    <t>SPR020</t>
  </si>
  <si>
    <t>SPR021</t>
  </si>
  <si>
    <t>SPR022</t>
  </si>
  <si>
    <t>SPR023</t>
  </si>
  <si>
    <t>SPR024</t>
  </si>
  <si>
    <t>SPR025</t>
  </si>
  <si>
    <t>SPR026</t>
  </si>
  <si>
    <t>SPR027</t>
  </si>
  <si>
    <t>SPR028</t>
  </si>
  <si>
    <t>SPR029</t>
  </si>
  <si>
    <t>SPR030</t>
  </si>
  <si>
    <t>SPR031</t>
  </si>
  <si>
    <t>SPR032</t>
  </si>
  <si>
    <t>SPR033</t>
  </si>
  <si>
    <t>SPR034</t>
  </si>
  <si>
    <t>SPR035</t>
  </si>
  <si>
    <t>SPR036</t>
  </si>
  <si>
    <t>SPR037</t>
  </si>
  <si>
    <t>SPR038</t>
  </si>
  <si>
    <t>SPR039</t>
  </si>
  <si>
    <t>SPR040</t>
  </si>
  <si>
    <t>SPR041</t>
  </si>
  <si>
    <t>SPR042</t>
  </si>
  <si>
    <t>SPR043</t>
  </si>
  <si>
    <t>SPR044</t>
  </si>
  <si>
    <t>SPR045</t>
  </si>
  <si>
    <t>SPR046</t>
  </si>
  <si>
    <t>SPR047</t>
  </si>
  <si>
    <t>SPR048</t>
  </si>
  <si>
    <t>SPR049</t>
  </si>
  <si>
    <t>SPR050</t>
  </si>
  <si>
    <t>SPR051</t>
  </si>
  <si>
    <t>SPR052</t>
  </si>
  <si>
    <t>SPR053</t>
  </si>
  <si>
    <t>SPR054</t>
  </si>
  <si>
    <t>SPR055</t>
  </si>
  <si>
    <t>SPR056</t>
  </si>
  <si>
    <t>SPR058</t>
  </si>
  <si>
    <t>SPR059</t>
  </si>
  <si>
    <t>SPR060</t>
  </si>
  <si>
    <t>SPR061</t>
  </si>
  <si>
    <t>SPR062</t>
  </si>
  <si>
    <t>SPR063</t>
  </si>
  <si>
    <t>SPR064</t>
  </si>
  <si>
    <t>SPR065</t>
  </si>
  <si>
    <t>SPR066</t>
  </si>
  <si>
    <t>SPR067</t>
  </si>
  <si>
    <t>SPR068</t>
  </si>
  <si>
    <t>SPR069</t>
  </si>
  <si>
    <t>SPR070</t>
  </si>
  <si>
    <t>SPR071</t>
  </si>
  <si>
    <t>SPR072</t>
  </si>
  <si>
    <t>SPR073</t>
  </si>
  <si>
    <t>SPR074</t>
  </si>
  <si>
    <t>SPR075</t>
  </si>
  <si>
    <t>SPR076</t>
  </si>
  <si>
    <t>SPR077</t>
  </si>
  <si>
    <t>SPR078</t>
  </si>
  <si>
    <t>SPR079</t>
  </si>
  <si>
    <t>SPR080</t>
  </si>
  <si>
    <t>SPR081</t>
  </si>
  <si>
    <t>SPR082</t>
  </si>
  <si>
    <t>SPR083</t>
  </si>
  <si>
    <t>SPR084</t>
  </si>
  <si>
    <t>SPR085</t>
  </si>
  <si>
    <t>Agape Centre, 238-266 Lisburn Road, Belfast, BT9 6GF</t>
  </si>
  <si>
    <t>6 Edgewater Road, Belfast, BT3 9JQ</t>
  </si>
  <si>
    <t>Northland Stores (Central Stores), Unit 23 Northland Industrial Estate, Northland Road, Derry, BT48 0LD</t>
  </si>
  <si>
    <t>Roseville House 23 Rossmore Drive Belfast BT7 3LA</t>
  </si>
  <si>
    <t>BCM, Grosvenor House, 5 Glengall St, Belfast, BT12 5AD</t>
  </si>
  <si>
    <t>23 Abbey Street, Coleraine BT52 1DU</t>
  </si>
  <si>
    <t>Choice Services, 30b Duncrue Road, Belfast, BT3 9BP</t>
  </si>
  <si>
    <t>449 Antrim Road | Belfast BT15 3BJ </t>
  </si>
  <si>
    <t>Safe Hands Centre, 19 Darling Street, Enniskillen Co Fermanagh BT74 7DP</t>
  </si>
  <si>
    <t>Damien House, 12 Foyle Road Derry</t>
  </si>
  <si>
    <t>shleywood House, 15 Ardmore Road, BT48 3QP</t>
  </si>
  <si>
    <t>39 Downshire Road, Bangor, BT20 3RD</t>
  </si>
  <si>
    <t xml:space="preserve">Flat 2 , Kilcreggan Homes Ltd , Elizabeth Avenue , Carrickfergus BT38 7UY </t>
  </si>
  <si>
    <t>10-12 High Street, Bangor, BT20 5AY</t>
  </si>
  <si>
    <t>25/31 LISBURN ROAD, BELFAST, BT9 7AA</t>
  </si>
  <si>
    <t>153 University Street, Belfast, BT7 1LN</t>
  </si>
  <si>
    <t>Centenary House, 2 Victoria Street, Belfast, BT1 3GE</t>
  </si>
  <si>
    <t>GABLE, Unit 24 Orchard Road Industrial Estate, Strabane, BT82 9FR.</t>
  </si>
  <si>
    <t xml:space="preserve">25-27 Franklin St Belfast BT2 8DS </t>
  </si>
  <si>
    <t>THE JUNCTION, 12 BEECHVALLEY WAY, DUNGANNON, CO.TYRONE. BT70 1BS</t>
  </si>
  <si>
    <t>Sophia House 363 - 365 Antrim Road Glengormley BT36 5EB</t>
  </si>
  <si>
    <t>7 Downshire Place Newry BT34 1DZ</t>
  </si>
  <si>
    <t>The Naomi Centre, 2 Cullybackey Road, Ballymena BT43 5NT</t>
  </si>
  <si>
    <t xml:space="preserve">Provider </t>
  </si>
  <si>
    <t>Address</t>
  </si>
  <si>
    <t xml:space="preserve">Activity </t>
  </si>
  <si>
    <t>Use Product Defaults</t>
  </si>
  <si>
    <t>Please quote this number on any queries</t>
  </si>
  <si>
    <t>This number will be used to arrange delivery</t>
  </si>
  <si>
    <t>If the Delivery address does not appear above please complete the full delivery address here</t>
  </si>
  <si>
    <t>Age ni 3 Lower Crescent, Belfast,BT7 1NR</t>
  </si>
  <si>
    <t>24 Hamilton Road, Bangor,BT20 4LE</t>
  </si>
  <si>
    <t>30 Adelaide Park Belfast, BT9 6FY</t>
  </si>
  <si>
    <t>n/a</t>
  </si>
  <si>
    <t>Barnlee Residential Home 37 Lisnakea Road,Barnhill,Lisnaskea,Co Fermanagh BT92 0HD</t>
  </si>
  <si>
    <t>N/A jointly funded</t>
  </si>
  <si>
    <t>19D Crosshill Road,Crumlin, BT29 4BQ</t>
  </si>
  <si>
    <t>2 Cumulus Heights, Downpatrick, BT30 6WT</t>
  </si>
  <si>
    <t>Rosemount House, 424 Antrim Road, Belfast BT15 5GA</t>
  </si>
  <si>
    <t>box of 24</t>
  </si>
  <si>
    <t>box of 50</t>
  </si>
  <si>
    <t>N/A</t>
  </si>
  <si>
    <t>7 Annadale Avenue,Belfast, BT7 3JH</t>
  </si>
  <si>
    <t>6 Whitla Crescent,Lisburn,BT28 £PT</t>
  </si>
  <si>
    <t>Thompson House 426-428 Antrim Road BT15 5GA</t>
  </si>
  <si>
    <t xml:space="preserve">Hosford 20 Montrose Street BT5 4HY </t>
  </si>
  <si>
    <t>LCCC 1-5 Doric Way, Antiville, Larne, Co Antrim, BT40 2BH</t>
  </si>
  <si>
    <t>10 West Street Newtownards  BT23 4EN</t>
  </si>
  <si>
    <t>7A The Square, Comber</t>
  </si>
  <si>
    <t>8 Linenhall Street, Ballymena, BT435AL</t>
  </si>
  <si>
    <t>The Millennium Centre, 38 Lough Road, Loughgiel, Ballymena, Co. Antrim, BT44 9JN</t>
  </si>
  <si>
    <t>4-20 University Street, Belfast, BT7 1FZ</t>
  </si>
  <si>
    <t>Women's Resource Centre, 27 Old Coagh Road, Cookstown, Co Tyrone. BT80 8QG</t>
  </si>
  <si>
    <t>Camberwell Court, 171 Limestone Road, Belfast</t>
  </si>
  <si>
    <t>Amelia House, 4-8 Amelia Street, Belfast. BT2 7GS</t>
  </si>
  <si>
    <t>Flax Foyer, 16 Flax Street, BT 14 7EQ</t>
  </si>
  <si>
    <t>7-9 Dufferin Ave, Bangor, Co Down BT19 3AB</t>
  </si>
  <si>
    <t>Ashmore House Edenmore Court, Northland Road Derry BT48 7NG</t>
  </si>
  <si>
    <t>78 Old Mountfield Rd, Omagh, Co Tyrone BT78 7ER</t>
  </si>
  <si>
    <t>38-52 Lisburn Road, Belfast, BT9 6AA</t>
  </si>
  <si>
    <t>The Manor House, 51 Mallusk Road, Mallusk, BT36 4RU</t>
  </si>
  <si>
    <t>1 Ravenhill Reach Close, Belfast, BT6 8RB</t>
  </si>
  <si>
    <t xml:space="preserve">200 Springfield Road, Belast, BT12 7BD </t>
  </si>
  <si>
    <t>36 Townsend Street, Belfast, BT13 2ES</t>
  </si>
  <si>
    <t>McCallum Court 78-80 Woodvale road Belfast BT13 3BU</t>
  </si>
  <si>
    <t>2 Wesley Court, Carrickfergus, BT38 8HS</t>
  </si>
  <si>
    <t>28 Bedford Street, Belfast, BT2 7FE</t>
  </si>
  <si>
    <t>28 North Street, Carrickfergus, BT38 7AQ</t>
  </si>
  <si>
    <t xml:space="preserve">Clarendon at Ashmore , Edenmore Court ,Northland Ave. Londonderry, BT48 7NG </t>
  </si>
  <si>
    <t>200 Dublin Road, Newry, BT35 8RL</t>
  </si>
  <si>
    <t>Alex Moira House, 22 Hibernia Street, Holywood, BT18 9JE</t>
  </si>
  <si>
    <t>Callan House Hill Street, Milford, Armagh, BT60 3NZ</t>
  </si>
  <si>
    <t>Lombard House, 10-20 Lombard Street, Belfast, BT1 1RD</t>
  </si>
  <si>
    <t>8-10 Lakeglen Avenue, Andersonstown Road, Belfast, BT11 8FE</t>
  </si>
  <si>
    <t>2-12 Divis Street, Belfast, BT12 4AL</t>
  </si>
  <si>
    <t>60 Eastermeade Gardens, Ballymoney, BT53 6BD</t>
  </si>
  <si>
    <t>SPR086</t>
  </si>
  <si>
    <t>SPR087</t>
  </si>
  <si>
    <t>SPR088</t>
  </si>
  <si>
    <t>SPR089</t>
  </si>
  <si>
    <t>Council for the Homeless NI (CHNI)</t>
  </si>
  <si>
    <t>Building 1C, Unit 11A, Central Park, Mallusk, BT36 4FS</t>
  </si>
  <si>
    <t>Housing Rights Service Beyond the Gate</t>
  </si>
  <si>
    <t>The Skainos Centre, 239 Newtownards Road, Belfast, BT4 1AF</t>
  </si>
  <si>
    <t>Farset International</t>
  </si>
  <si>
    <t>466 Springfield Road, Belfast, BT12 7DW</t>
  </si>
  <si>
    <t>Street Soccer NI</t>
  </si>
  <si>
    <t>20 Montrose Street, Belfast, BT5 4HY</t>
  </si>
  <si>
    <t>SP/HL</t>
  </si>
  <si>
    <t>SP</t>
  </si>
  <si>
    <t>HL</t>
  </si>
  <si>
    <t>Small</t>
  </si>
  <si>
    <t>23A John Street, Londonderry BT48 6JY</t>
  </si>
  <si>
    <t>Link Marc (Drop In)</t>
  </si>
  <si>
    <t>Depaul Foyle Haven</t>
  </si>
  <si>
    <t>Welcome Organisation Drop in &amp; Street Outreach</t>
  </si>
  <si>
    <t xml:space="preserve">2 College House, City Link Business Park, Durham Street, Belfast, BT12 4HQ </t>
  </si>
  <si>
    <t>Disposable nitrile gloves - Small</t>
  </si>
  <si>
    <t>30 Crescent Business Park, Lisburn, BT28 2GN</t>
  </si>
  <si>
    <t>16 Drumcill Road, Magheragall, Lisburn, BT28 2TG</t>
  </si>
  <si>
    <t>Office 1&amp;2 , 96 Beechill Road, Belfast, BT8 7QN</t>
  </si>
  <si>
    <t>2A Holmview Terrace, Omagh, CO Tyrone ,BT79 0AH</t>
  </si>
  <si>
    <t>JF</t>
  </si>
  <si>
    <t>Job</t>
  </si>
  <si>
    <t>44 Lisburn Road. Ballynahinch, BT24 8TT</t>
  </si>
  <si>
    <t>169 Newry Road, Kilkeel,BT34 4EX</t>
  </si>
  <si>
    <t>15 Drudgeon Road, Omagh BT78 1TJ</t>
  </si>
  <si>
    <t>Cheshire Mews,17 sloan Street , Lurgan,BT66 8NB</t>
  </si>
  <si>
    <t>5 School Road, Belfast, BT8 6BT</t>
  </si>
  <si>
    <t>18 Loy Buildings, Cookstown, County Tyrone. BT80 8PE</t>
  </si>
  <si>
    <t>71 Bloomfield Road, Bangor,BT20 4UR</t>
  </si>
  <si>
    <t>SP - Abbeyfield &amp; Wesley Housing Association Ltd</t>
  </si>
  <si>
    <t>C0115</t>
  </si>
  <si>
    <t>Alcohol Free Hand Sanitizer</t>
  </si>
  <si>
    <t>BSEN14476-A2:2019  BS EN 1276</t>
  </si>
  <si>
    <t>Hydepark House, McKinney Road, Newtownabbey, BT36 4PE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</si>
</sst>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Segoe U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F5A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/>
    <xf numFmtId="0" fontId="0" fillId="0" borderId="1" xfId="0" applyBorder="1"/>
    <xf numFmtId="0" fontId="1" fillId="3" borderId="2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5" xfId="0" applyFont="1" applyFill="1" applyBorder="1" applyAlignment="1">
      <alignment wrapText="1"/>
    </xf>
    <xf numFmtId="0" fontId="5" fillId="6" borderId="0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8" xfId="0" applyFont="1" applyFill="1" applyBorder="1" applyAlignment="1">
      <alignment wrapText="1"/>
    </xf>
    <xf numFmtId="0" fontId="5" fillId="6" borderId="9" xfId="0" applyFont="1" applyFill="1" applyBorder="1" applyAlignment="1">
      <alignment wrapText="1"/>
    </xf>
    <xf numFmtId="0" fontId="0" fillId="0" borderId="1" xfId="0" applyBorder="1" applyAlignment="1"/>
    <xf numFmtId="0" fontId="0" fillId="0" borderId="10" xfId="0" applyBorder="1"/>
    <xf numFmtId="0" fontId="12" fillId="0" borderId="1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4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14" fontId="0" fillId="4" borderId="1" xfId="0" applyNumberFormat="1" applyFont="1" applyFill="1" applyBorder="1" applyAlignment="1" applyProtection="1">
      <alignment horizontal="left" wrapText="1"/>
    </xf>
    <xf numFmtId="0" fontId="0" fillId="0" borderId="1" xfId="0" applyFont="1" applyBorder="1"/>
    <xf numFmtId="0" fontId="0" fillId="3" borderId="1" xfId="0" applyFont="1" applyFill="1" applyBorder="1" applyProtection="1">
      <protection locked="0"/>
    </xf>
    <xf numFmtId="0" fontId="0" fillId="3" borderId="3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3" borderId="8" xfId="0" applyFont="1" applyFill="1" applyBorder="1" applyAlignment="1">
      <alignment wrapText="1"/>
    </xf>
    <xf numFmtId="0" fontId="5" fillId="3" borderId="1" xfId="0" applyFont="1" applyFill="1" applyBorder="1" applyAlignment="1" applyProtection="1">
      <alignment horizontal="left" wrapText="1"/>
    </xf>
    <xf numFmtId="0" fontId="0" fillId="3" borderId="1" xfId="0" applyFont="1" applyFill="1" applyBorder="1" applyAlignment="1" applyProtection="1">
      <alignment horizontal="left" wrapText="1"/>
    </xf>
    <xf numFmtId="1" fontId="0" fillId="5" borderId="1" xfId="0" applyNumberFormat="1" applyFont="1" applyFill="1" applyBorder="1" applyProtection="1"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/>
    <xf numFmtId="0" fontId="0" fillId="0" borderId="10" xfId="0" applyFill="1" applyBorder="1"/>
    <xf numFmtId="0" fontId="0" fillId="0" borderId="12" xfId="0" applyBorder="1"/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F5A1"/>
      <color rgb="FFF5F7A5"/>
      <color rgb="FFE0E4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47626</xdr:rowOff>
    </xdr:from>
    <xdr:to>
      <xdr:col>1</xdr:col>
      <xdr:colOff>549743</xdr:colOff>
      <xdr:row>1</xdr:row>
      <xdr:rowOff>178594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47626"/>
          <a:ext cx="1442711" cy="595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I43"/>
  <sheetViews>
    <sheetView tabSelected="1" zoomScale="70" zoomScaleNormal="70" workbookViewId="0">
      <selection activeCell="F25" sqref="F25"/>
    </sheetView>
  </sheetViews>
  <sheetFormatPr defaultRowHeight="15" x14ac:dyDescent="0.25"/>
  <cols>
    <col min="1" max="1" width="14.42578125" customWidth="1"/>
    <col min="2" max="2" width="40.140625" style="1" customWidth="1"/>
    <col min="3" max="3" width="82.7109375" style="1" customWidth="1"/>
    <col min="4" max="4" width="19.28515625" style="1" customWidth="1"/>
    <col min="5" max="5" width="17.140625" style="1" customWidth="1"/>
    <col min="6" max="6" width="14.42578125" customWidth="1"/>
    <col min="7" max="7" width="10.42578125" customWidth="1"/>
    <col min="8" max="8" width="11.7109375" customWidth="1"/>
  </cols>
  <sheetData>
    <row r="1" spans="1:9" ht="36.75" customHeight="1" x14ac:dyDescent="0.5">
      <c r="B1" s="5"/>
      <c r="C1" s="11" t="s">
        <v>35</v>
      </c>
    </row>
    <row r="2" spans="1:9" ht="28.5" customHeight="1" x14ac:dyDescent="0.25">
      <c r="B2" s="12"/>
      <c r="C2" s="12"/>
      <c r="D2" s="12"/>
      <c r="E2" s="12"/>
    </row>
    <row r="3" spans="1:9" x14ac:dyDescent="0.25">
      <c r="A3" s="30"/>
      <c r="B3" s="31" t="s">
        <v>16</v>
      </c>
      <c r="C3" s="32" t="s">
        <v>347</v>
      </c>
      <c r="D3" s="31" t="s">
        <v>26</v>
      </c>
      <c r="E3" s="33" t="str">
        <f>VLOOKUP(C3,'Lookups - Hide'!D2:H126,3,FALSE)</f>
        <v>SPR001</v>
      </c>
      <c r="F3" s="30"/>
      <c r="G3" s="30"/>
      <c r="H3" s="30"/>
      <c r="I3" s="30"/>
    </row>
    <row r="4" spans="1:9" x14ac:dyDescent="0.25">
      <c r="A4" s="30"/>
      <c r="B4" s="31"/>
      <c r="C4" s="31"/>
      <c r="D4" s="31"/>
      <c r="E4" s="31"/>
      <c r="F4" s="30"/>
      <c r="G4" s="30"/>
      <c r="H4" s="30"/>
      <c r="I4" s="30"/>
    </row>
    <row r="5" spans="1:9" ht="36" customHeight="1" x14ac:dyDescent="0.25">
      <c r="A5" s="30"/>
      <c r="B5" s="31" t="s">
        <v>37</v>
      </c>
      <c r="C5" s="33" t="str">
        <f>VLOOKUP(C3,'Lookups - Hide'!D2:G126,2,FALSE)</f>
        <v>2 Wesley Court, Carrickfergus, BT38 8HS</v>
      </c>
      <c r="D5" s="31" t="s">
        <v>46</v>
      </c>
      <c r="E5" s="33">
        <v>900</v>
      </c>
      <c r="F5" s="30"/>
      <c r="G5" s="30"/>
      <c r="H5" s="30"/>
      <c r="I5" s="30"/>
    </row>
    <row r="6" spans="1:9" ht="36" customHeight="1" x14ac:dyDescent="0.25">
      <c r="A6" s="30"/>
      <c r="B6" s="31"/>
      <c r="C6" s="51" t="s">
        <v>265</v>
      </c>
      <c r="D6" s="31"/>
      <c r="E6" s="34"/>
      <c r="F6" s="30"/>
      <c r="G6" s="30"/>
      <c r="H6" s="30"/>
      <c r="I6" s="30"/>
    </row>
    <row r="7" spans="1:9" x14ac:dyDescent="0.25">
      <c r="A7" s="30"/>
      <c r="B7" s="31"/>
      <c r="C7" s="31"/>
      <c r="D7" s="31"/>
      <c r="E7" s="30"/>
      <c r="F7" s="30"/>
      <c r="G7" s="30"/>
      <c r="H7" s="30"/>
      <c r="I7" s="30"/>
    </row>
    <row r="8" spans="1:9" ht="18" customHeight="1" x14ac:dyDescent="0.25">
      <c r="A8" s="30"/>
      <c r="B8" s="31" t="s">
        <v>33</v>
      </c>
      <c r="C8" s="32" t="s">
        <v>58</v>
      </c>
      <c r="D8" s="31"/>
      <c r="E8" s="31"/>
      <c r="F8" s="30"/>
      <c r="G8" s="30"/>
      <c r="H8" s="30"/>
      <c r="I8" s="30"/>
    </row>
    <row r="9" spans="1:9" ht="18" customHeight="1" x14ac:dyDescent="0.25">
      <c r="A9" s="30"/>
      <c r="B9" s="31" t="s">
        <v>34</v>
      </c>
      <c r="C9" s="32" t="s">
        <v>58</v>
      </c>
      <c r="D9" s="65" t="s">
        <v>264</v>
      </c>
      <c r="E9" s="66"/>
      <c r="F9" s="66"/>
      <c r="G9" s="30"/>
      <c r="H9" s="30"/>
      <c r="I9" s="30"/>
    </row>
    <row r="10" spans="1:9" ht="18" customHeight="1" x14ac:dyDescent="0.25">
      <c r="A10" s="30"/>
      <c r="B10" s="31" t="s">
        <v>36</v>
      </c>
      <c r="C10" s="32" t="s">
        <v>58</v>
      </c>
      <c r="D10" s="35"/>
      <c r="E10" s="36"/>
      <c r="F10" s="30"/>
      <c r="G10" s="30"/>
      <c r="H10" s="30"/>
      <c r="I10" s="30"/>
    </row>
    <row r="11" spans="1:9" ht="13.5" customHeight="1" x14ac:dyDescent="0.25">
      <c r="A11" s="30"/>
      <c r="B11" s="31"/>
      <c r="C11" s="31"/>
      <c r="D11" s="31"/>
      <c r="E11" s="31"/>
      <c r="F11" s="30"/>
      <c r="G11" s="30"/>
      <c r="H11" s="30"/>
      <c r="I11" s="30"/>
    </row>
    <row r="12" spans="1:9" ht="19.5" customHeight="1" x14ac:dyDescent="0.25">
      <c r="A12" s="30"/>
      <c r="B12" s="31" t="s">
        <v>17</v>
      </c>
      <c r="C12" s="37">
        <f ca="1">TODAY()</f>
        <v>44476</v>
      </c>
      <c r="D12" s="31"/>
      <c r="E12" s="31"/>
      <c r="F12" s="30"/>
      <c r="G12" s="30"/>
      <c r="H12" s="30"/>
      <c r="I12" s="30"/>
    </row>
    <row r="13" spans="1:9" ht="13.5" customHeight="1" x14ac:dyDescent="0.25">
      <c r="A13" s="30"/>
      <c r="B13" s="31"/>
      <c r="C13" s="31"/>
      <c r="D13" s="31"/>
      <c r="E13" s="31"/>
      <c r="F13" s="30"/>
      <c r="G13" s="30"/>
      <c r="H13" s="30"/>
      <c r="I13" s="30"/>
    </row>
    <row r="14" spans="1:9" ht="28.5" customHeight="1" x14ac:dyDescent="0.25">
      <c r="A14" s="30"/>
      <c r="B14" s="31" t="s">
        <v>23</v>
      </c>
      <c r="C14" s="33" t="str">
        <f ca="1">CONCATENATE(E3,(TEXT(C12,"dd/mm/yyyy")))</f>
        <v>SPR00107/10/2021</v>
      </c>
      <c r="D14" s="65" t="s">
        <v>263</v>
      </c>
      <c r="E14" s="66"/>
      <c r="F14" s="66"/>
      <c r="G14" s="30"/>
      <c r="H14" s="30"/>
      <c r="I14" s="30"/>
    </row>
    <row r="15" spans="1:9" ht="14.25" customHeight="1" x14ac:dyDescent="0.25">
      <c r="A15" s="30"/>
      <c r="B15" s="31"/>
      <c r="C15" s="34"/>
      <c r="D15" s="35"/>
      <c r="E15" s="35"/>
      <c r="F15" s="30"/>
      <c r="G15" s="30"/>
      <c r="H15" s="30"/>
      <c r="I15" s="30"/>
    </row>
    <row r="16" spans="1:9" x14ac:dyDescent="0.25">
      <c r="A16" s="30"/>
      <c r="B16" s="31"/>
      <c r="C16" s="31"/>
      <c r="D16" s="31"/>
      <c r="E16" s="31"/>
      <c r="F16" s="30" t="s">
        <v>20</v>
      </c>
      <c r="G16" s="6" t="s">
        <v>21</v>
      </c>
      <c r="H16" s="6"/>
      <c r="I16" s="30"/>
    </row>
    <row r="17" spans="1:9" ht="27" customHeight="1" x14ac:dyDescent="0.25">
      <c r="A17" s="2" t="s">
        <v>22</v>
      </c>
      <c r="B17" s="2" t="s">
        <v>0</v>
      </c>
      <c r="C17" s="2" t="s">
        <v>1</v>
      </c>
      <c r="D17" s="2" t="s">
        <v>2</v>
      </c>
      <c r="E17" s="2" t="s">
        <v>3</v>
      </c>
      <c r="F17" s="9" t="s">
        <v>29</v>
      </c>
      <c r="G17" s="13" t="s">
        <v>39</v>
      </c>
      <c r="H17" s="13" t="s">
        <v>38</v>
      </c>
      <c r="I17" s="30"/>
    </row>
    <row r="18" spans="1:9" ht="27.75" customHeight="1" x14ac:dyDescent="0.25">
      <c r="A18" s="38" t="s">
        <v>61</v>
      </c>
      <c r="B18" s="3" t="s">
        <v>62</v>
      </c>
      <c r="C18" s="3" t="s">
        <v>6</v>
      </c>
      <c r="D18" s="4" t="s">
        <v>4</v>
      </c>
      <c r="E18" s="4" t="s">
        <v>275</v>
      </c>
      <c r="F18" s="50"/>
      <c r="G18" s="39"/>
      <c r="H18" s="39"/>
      <c r="I18" s="30"/>
    </row>
    <row r="19" spans="1:9" ht="27.75" customHeight="1" x14ac:dyDescent="0.25">
      <c r="A19" s="38" t="s">
        <v>63</v>
      </c>
      <c r="B19" s="3" t="s">
        <v>7</v>
      </c>
      <c r="C19" s="3" t="s">
        <v>8</v>
      </c>
      <c r="D19" s="4" t="s">
        <v>4</v>
      </c>
      <c r="E19" s="4" t="s">
        <v>9</v>
      </c>
      <c r="F19" s="50"/>
      <c r="G19" s="39"/>
      <c r="H19" s="39"/>
      <c r="I19" s="30"/>
    </row>
    <row r="20" spans="1:9" s="52" customFormat="1" ht="27.75" customHeight="1" x14ac:dyDescent="0.25">
      <c r="A20" s="38" t="s">
        <v>64</v>
      </c>
      <c r="B20" s="3" t="s">
        <v>333</v>
      </c>
      <c r="C20" s="3" t="s">
        <v>10</v>
      </c>
      <c r="D20" s="4" t="s">
        <v>327</v>
      </c>
      <c r="E20" s="4" t="s">
        <v>11</v>
      </c>
      <c r="F20" s="50"/>
      <c r="G20" s="39"/>
      <c r="H20" s="39"/>
      <c r="I20" s="30"/>
    </row>
    <row r="21" spans="1:9" ht="27.75" customHeight="1" x14ac:dyDescent="0.25">
      <c r="A21" s="38" t="s">
        <v>64</v>
      </c>
      <c r="B21" s="3" t="s">
        <v>40</v>
      </c>
      <c r="C21" s="3" t="s">
        <v>10</v>
      </c>
      <c r="D21" s="4" t="s">
        <v>43</v>
      </c>
      <c r="E21" s="4" t="s">
        <v>11</v>
      </c>
      <c r="F21" s="50"/>
      <c r="G21" s="39"/>
      <c r="H21" s="39"/>
      <c r="I21" s="30"/>
    </row>
    <row r="22" spans="1:9" ht="27.75" customHeight="1" x14ac:dyDescent="0.25">
      <c r="A22" s="38" t="s">
        <v>64</v>
      </c>
      <c r="B22" s="3" t="s">
        <v>41</v>
      </c>
      <c r="C22" s="3" t="s">
        <v>10</v>
      </c>
      <c r="D22" s="4" t="s">
        <v>44</v>
      </c>
      <c r="E22" s="4" t="s">
        <v>11</v>
      </c>
      <c r="F22" s="50"/>
      <c r="G22" s="39"/>
      <c r="H22" s="39"/>
      <c r="I22" s="30"/>
    </row>
    <row r="23" spans="1:9" ht="27.75" customHeight="1" x14ac:dyDescent="0.25">
      <c r="A23" s="38" t="s">
        <v>64</v>
      </c>
      <c r="B23" s="3" t="s">
        <v>42</v>
      </c>
      <c r="C23" s="3" t="s">
        <v>10</v>
      </c>
      <c r="D23" s="4" t="s">
        <v>45</v>
      </c>
      <c r="E23" s="4" t="s">
        <v>11</v>
      </c>
      <c r="F23" s="50"/>
      <c r="G23" s="39"/>
      <c r="H23" s="39"/>
      <c r="I23" s="30"/>
    </row>
    <row r="24" spans="1:9" ht="27.75" customHeight="1" x14ac:dyDescent="0.25">
      <c r="A24" s="38" t="s">
        <v>66</v>
      </c>
      <c r="B24" s="3" t="s">
        <v>12</v>
      </c>
      <c r="C24" s="3" t="s">
        <v>13</v>
      </c>
      <c r="D24" s="4" t="s">
        <v>4</v>
      </c>
      <c r="E24" s="4" t="s">
        <v>276</v>
      </c>
      <c r="F24" s="50"/>
      <c r="G24" s="39"/>
      <c r="H24" s="39"/>
      <c r="I24" s="30"/>
    </row>
    <row r="25" spans="1:9" ht="27.75" customHeight="1" x14ac:dyDescent="0.25">
      <c r="A25" s="38" t="s">
        <v>348</v>
      </c>
      <c r="B25" s="3" t="s">
        <v>349</v>
      </c>
      <c r="C25" s="3" t="s">
        <v>350</v>
      </c>
      <c r="D25" s="4" t="s">
        <v>15</v>
      </c>
      <c r="E25" s="4" t="s">
        <v>5</v>
      </c>
      <c r="F25" s="50"/>
      <c r="G25" s="39"/>
      <c r="H25" s="39"/>
      <c r="I25" s="30"/>
    </row>
    <row r="26" spans="1:9" x14ac:dyDescent="0.25">
      <c r="A26" s="30"/>
      <c r="B26" s="31"/>
      <c r="C26" s="31"/>
      <c r="D26" s="31"/>
      <c r="E26" s="31"/>
      <c r="F26" s="30"/>
      <c r="G26" s="30"/>
      <c r="H26" s="30"/>
      <c r="I26" s="30"/>
    </row>
    <row r="27" spans="1:9" ht="26.25" customHeight="1" x14ac:dyDescent="0.25">
      <c r="A27" s="30"/>
      <c r="B27" s="8" t="s">
        <v>21</v>
      </c>
      <c r="C27" s="40"/>
      <c r="D27" s="41"/>
      <c r="E27" s="34"/>
      <c r="F27" s="30"/>
      <c r="G27" s="30"/>
      <c r="H27" s="30"/>
      <c r="I27" s="30"/>
    </row>
    <row r="28" spans="1:9" ht="9" customHeight="1" x14ac:dyDescent="0.25">
      <c r="A28" s="30"/>
      <c r="B28" s="42"/>
      <c r="C28" s="43"/>
      <c r="D28" s="44"/>
      <c r="E28" s="34"/>
      <c r="F28" s="30"/>
      <c r="G28" s="30"/>
      <c r="H28" s="30"/>
      <c r="I28" s="30"/>
    </row>
    <row r="29" spans="1:9" ht="18.75" customHeight="1" x14ac:dyDescent="0.25">
      <c r="A29" s="30"/>
      <c r="B29" s="42" t="s">
        <v>24</v>
      </c>
      <c r="C29" s="10"/>
      <c r="D29" s="44"/>
      <c r="E29" s="34"/>
      <c r="F29" s="30"/>
      <c r="G29" s="30"/>
      <c r="H29" s="30"/>
      <c r="I29" s="30"/>
    </row>
    <row r="30" spans="1:9" x14ac:dyDescent="0.25">
      <c r="A30" s="30"/>
      <c r="B30" s="42" t="s">
        <v>28</v>
      </c>
      <c r="C30" s="48">
        <f>IF(LEFT(C3,2)="HL",42321,42211)</f>
        <v>42211</v>
      </c>
      <c r="D30" s="44"/>
      <c r="E30" s="34"/>
      <c r="F30" s="30"/>
      <c r="G30" s="30"/>
      <c r="H30" s="30"/>
      <c r="I30" s="30"/>
    </row>
    <row r="31" spans="1:9" x14ac:dyDescent="0.25">
      <c r="A31" s="30"/>
      <c r="B31" s="42" t="s">
        <v>19</v>
      </c>
      <c r="C31" s="49" t="s">
        <v>262</v>
      </c>
      <c r="D31" s="44"/>
      <c r="E31" s="34"/>
      <c r="F31" s="30"/>
      <c r="G31" s="30"/>
      <c r="H31" s="30"/>
      <c r="I31" s="30"/>
    </row>
    <row r="32" spans="1:9" x14ac:dyDescent="0.25">
      <c r="A32" s="30"/>
      <c r="B32" s="42" t="s">
        <v>26</v>
      </c>
      <c r="C32" s="49" t="str">
        <f>E3</f>
        <v>SPR001</v>
      </c>
      <c r="D32" s="44"/>
      <c r="E32" s="34"/>
      <c r="F32" s="30"/>
      <c r="G32" s="30"/>
      <c r="H32" s="30"/>
      <c r="I32" s="30"/>
    </row>
    <row r="33" spans="1:9" s="52" customFormat="1" x14ac:dyDescent="0.25">
      <c r="A33" s="30"/>
      <c r="B33" s="42" t="s">
        <v>339</v>
      </c>
      <c r="C33" s="48" t="str">
        <f>IF(LEFT(C3,2)="JF","JF01","")</f>
        <v/>
      </c>
      <c r="D33" s="44"/>
      <c r="E33" s="34"/>
      <c r="F33" s="30"/>
      <c r="G33" s="30"/>
      <c r="H33" s="30"/>
      <c r="I33" s="30"/>
    </row>
    <row r="34" spans="1:9" x14ac:dyDescent="0.25">
      <c r="A34" s="30"/>
      <c r="B34" s="42" t="s">
        <v>27</v>
      </c>
      <c r="C34" s="49">
        <f>E5</f>
        <v>900</v>
      </c>
      <c r="D34" s="44"/>
      <c r="E34" s="34"/>
      <c r="F34" s="30"/>
      <c r="G34" s="30"/>
      <c r="H34" s="30"/>
      <c r="I34" s="30"/>
    </row>
    <row r="35" spans="1:9" ht="25.5" customHeight="1" x14ac:dyDescent="0.25">
      <c r="A35" s="30"/>
      <c r="B35" s="45" t="s">
        <v>25</v>
      </c>
      <c r="C35" s="46"/>
      <c r="D35" s="47"/>
      <c r="E35" s="34"/>
      <c r="F35" s="30"/>
      <c r="G35" s="30"/>
      <c r="H35" s="30"/>
      <c r="I35" s="30"/>
    </row>
    <row r="36" spans="1:9" x14ac:dyDescent="0.25">
      <c r="A36" s="30"/>
      <c r="B36" s="31"/>
      <c r="C36" s="31"/>
      <c r="D36" s="31"/>
      <c r="E36" s="31"/>
      <c r="F36" s="30"/>
      <c r="G36" s="30"/>
      <c r="H36" s="30"/>
      <c r="I36" s="30"/>
    </row>
    <row r="37" spans="1:9" x14ac:dyDescent="0.25">
      <c r="A37" s="30"/>
      <c r="B37" s="31"/>
      <c r="C37" s="31"/>
      <c r="D37" s="31"/>
      <c r="E37" s="31"/>
      <c r="F37" s="30"/>
      <c r="G37" s="30"/>
      <c r="H37" s="30"/>
      <c r="I37" s="30"/>
    </row>
    <row r="38" spans="1:9" x14ac:dyDescent="0.25">
      <c r="A38" s="30"/>
      <c r="B38" s="17" t="s">
        <v>59</v>
      </c>
      <c r="C38" s="18"/>
      <c r="D38" s="19"/>
      <c r="E38" s="31"/>
      <c r="F38" s="30"/>
      <c r="G38" s="30"/>
      <c r="H38" s="30"/>
      <c r="I38" s="30"/>
    </row>
    <row r="39" spans="1:9" x14ac:dyDescent="0.25">
      <c r="A39" s="30"/>
      <c r="B39" s="20"/>
      <c r="C39" s="21"/>
      <c r="D39" s="22"/>
      <c r="E39" s="31"/>
      <c r="F39" s="30"/>
      <c r="G39" s="30"/>
      <c r="H39" s="30"/>
      <c r="I39" s="30"/>
    </row>
    <row r="40" spans="1:9" x14ac:dyDescent="0.25">
      <c r="A40" s="30"/>
      <c r="B40" s="20" t="s">
        <v>16</v>
      </c>
      <c r="C40" s="23" t="str">
        <f>C3</f>
        <v>SP - Abbeyfield &amp; Wesley Housing Association Ltd</v>
      </c>
      <c r="D40" s="22"/>
      <c r="E40" s="31"/>
      <c r="F40" s="30"/>
      <c r="G40" s="30"/>
      <c r="H40" s="30"/>
      <c r="I40" s="30"/>
    </row>
    <row r="41" spans="1:9" ht="27.75" customHeight="1" x14ac:dyDescent="0.25">
      <c r="A41" s="30"/>
      <c r="B41" s="20" t="s">
        <v>65</v>
      </c>
      <c r="C41" s="23" t="s">
        <v>20</v>
      </c>
      <c r="D41" s="22"/>
      <c r="E41" s="31"/>
      <c r="F41" s="30"/>
      <c r="G41" s="30"/>
      <c r="H41" s="30"/>
      <c r="I41" s="30"/>
    </row>
    <row r="42" spans="1:9" ht="33.75" customHeight="1" x14ac:dyDescent="0.25">
      <c r="A42" s="30"/>
      <c r="B42" s="20" t="s">
        <v>60</v>
      </c>
      <c r="C42" s="23" t="s">
        <v>20</v>
      </c>
      <c r="D42" s="22"/>
      <c r="E42" s="31"/>
      <c r="F42" s="30"/>
      <c r="G42" s="30"/>
      <c r="H42" s="30"/>
      <c r="I42" s="30"/>
    </row>
    <row r="43" spans="1:9" x14ac:dyDescent="0.25">
      <c r="A43" s="30"/>
      <c r="B43" s="24" t="s">
        <v>20</v>
      </c>
      <c r="C43" s="26"/>
      <c r="D43" s="25"/>
      <c r="E43" s="31"/>
      <c r="F43" s="30"/>
      <c r="G43" s="30"/>
      <c r="H43" s="30"/>
      <c r="I43" s="30"/>
    </row>
  </sheetData>
  <sheetProtection algorithmName="SHA-512" hashValue="c+DJ+1rygKD/LwP+6N944vkYyomPspFyKDEObZDLlJR7/g0hYGvJ/FULInht+q9Nk+rYofgpYQmnu1lN6tcQKQ==" saltValue="B8KPTLo9uo+DXAjmjBo2Uw==" spinCount="100000" sheet="1" objects="1" scenarios="1" selectLockedCells="1"/>
  <mergeCells count="2">
    <mergeCell ref="D9:F9"/>
    <mergeCell ref="D14:F14"/>
  </mergeCells>
  <dataValidations count="1">
    <dataValidation type="date" operator="greaterThanOrEqual" allowBlank="1" showInputMessage="1" showErrorMessage="1" sqref="C12">
      <formula1>43997</formula1>
    </dataValidation>
  </dataValidations>
  <pageMargins left="0.25" right="0.25" top="0.75" bottom="0.75" header="0.3" footer="0.3"/>
  <pageSetup scale="58" orientation="landscape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'Lookups - Hide'!$D$2:$D$126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59"/>
  <sheetViews>
    <sheetView topLeftCell="E31" zoomScale="90" zoomScaleNormal="90" workbookViewId="0">
      <selection activeCell="E43" sqref="E43"/>
    </sheetView>
  </sheetViews>
  <sheetFormatPr defaultRowHeight="15" x14ac:dyDescent="0.25"/>
  <cols>
    <col min="1" max="1" width="7.140625" customWidth="1"/>
    <col min="2" max="2" width="7.140625" style="52" customWidth="1"/>
    <col min="3" max="3" width="55.7109375" bestFit="1" customWidth="1"/>
    <col min="4" max="4" width="37.28515625" style="52" hidden="1" customWidth="1"/>
    <col min="5" max="5" width="93.85546875" bestFit="1" customWidth="1"/>
    <col min="6" max="6" width="7.85546875" bestFit="1" customWidth="1"/>
    <col min="7" max="7" width="13.42578125" customWidth="1"/>
    <col min="10" max="10" width="7.140625" bestFit="1" customWidth="1"/>
    <col min="11" max="11" width="34.42578125" bestFit="1" customWidth="1"/>
    <col min="12" max="12" width="7" bestFit="1" customWidth="1"/>
  </cols>
  <sheetData>
    <row r="1" spans="1:8" x14ac:dyDescent="0.25">
      <c r="A1" s="6" t="s">
        <v>30</v>
      </c>
      <c r="B1" s="6" t="s">
        <v>324</v>
      </c>
      <c r="C1" s="6" t="s">
        <v>32</v>
      </c>
      <c r="D1" s="6"/>
      <c r="E1" s="6" t="s">
        <v>31</v>
      </c>
      <c r="F1" s="6" t="s">
        <v>26</v>
      </c>
      <c r="H1" s="6"/>
    </row>
    <row r="2" spans="1:8" x14ac:dyDescent="0.25">
      <c r="A2" s="30">
        <v>0</v>
      </c>
      <c r="B2" s="30"/>
      <c r="C2" s="30" t="s">
        <v>259</v>
      </c>
      <c r="D2" s="30"/>
      <c r="E2" s="30" t="s">
        <v>260</v>
      </c>
      <c r="F2" s="30" t="s">
        <v>261</v>
      </c>
      <c r="G2" s="30">
        <v>0</v>
      </c>
    </row>
    <row r="3" spans="1:8" x14ac:dyDescent="0.25">
      <c r="A3" s="6">
        <v>1</v>
      </c>
      <c r="B3" s="60" t="s">
        <v>325</v>
      </c>
      <c r="C3" s="28" t="s">
        <v>68</v>
      </c>
      <c r="D3" s="57" t="str">
        <f t="shared" ref="D3:D43" si="0">CONCATENATE(B3," - ",C3)</f>
        <v>SP - Abbeyfield &amp; Wesley Housing Association Ltd</v>
      </c>
      <c r="E3" s="56" t="s">
        <v>301</v>
      </c>
      <c r="F3" s="29" t="s">
        <v>152</v>
      </c>
      <c r="G3" s="6">
        <v>1</v>
      </c>
      <c r="H3" s="52"/>
    </row>
    <row r="4" spans="1:8" x14ac:dyDescent="0.25">
      <c r="A4" s="6">
        <v>2</v>
      </c>
      <c r="B4" s="60" t="s">
        <v>325</v>
      </c>
      <c r="C4" s="28" t="s">
        <v>70</v>
      </c>
      <c r="D4" s="57" t="str">
        <f t="shared" si="0"/>
        <v>SP - Action For Children</v>
      </c>
      <c r="E4" s="56" t="s">
        <v>337</v>
      </c>
      <c r="F4" s="29" t="s">
        <v>154</v>
      </c>
      <c r="G4" s="6">
        <v>2</v>
      </c>
      <c r="H4" s="52"/>
    </row>
    <row r="5" spans="1:8" s="52" customFormat="1" x14ac:dyDescent="0.25">
      <c r="A5" s="6">
        <v>3</v>
      </c>
      <c r="B5" s="60" t="s">
        <v>338</v>
      </c>
      <c r="C5" s="28" t="s">
        <v>70</v>
      </c>
      <c r="D5" s="57" t="str">
        <f t="shared" ref="D5" si="1">CONCATENATE(B5," - ",C5)</f>
        <v>JF - Action For Children</v>
      </c>
      <c r="E5" s="56" t="s">
        <v>337</v>
      </c>
      <c r="F5" s="29" t="s">
        <v>154</v>
      </c>
      <c r="G5" s="6">
        <v>3</v>
      </c>
    </row>
    <row r="6" spans="1:8" x14ac:dyDescent="0.25">
      <c r="A6" s="6">
        <v>4</v>
      </c>
      <c r="B6" s="60" t="s">
        <v>325</v>
      </c>
      <c r="C6" s="28" t="s">
        <v>71</v>
      </c>
      <c r="D6" s="57" t="str">
        <f t="shared" si="0"/>
        <v>SP - Adult Supported Living Mr &amp; Mrs Brook</v>
      </c>
      <c r="E6" s="56" t="s">
        <v>277</v>
      </c>
      <c r="F6" s="29" t="s">
        <v>155</v>
      </c>
      <c r="G6" s="6">
        <v>4</v>
      </c>
      <c r="H6" s="52"/>
    </row>
    <row r="7" spans="1:8" x14ac:dyDescent="0.25">
      <c r="A7" s="6">
        <v>5</v>
      </c>
      <c r="B7" s="60" t="s">
        <v>325</v>
      </c>
      <c r="C7" s="28" t="s">
        <v>72</v>
      </c>
      <c r="D7" s="57" t="str">
        <f t="shared" si="0"/>
        <v>SP - Adult Supported Living Mrs Eleanor Long</v>
      </c>
      <c r="E7" s="53" t="s">
        <v>277</v>
      </c>
      <c r="F7" s="29" t="s">
        <v>156</v>
      </c>
      <c r="G7" s="6">
        <v>5</v>
      </c>
      <c r="H7" s="52"/>
    </row>
    <row r="8" spans="1:8" x14ac:dyDescent="0.25">
      <c r="A8" s="6">
        <v>6</v>
      </c>
      <c r="B8" s="60" t="s">
        <v>325</v>
      </c>
      <c r="C8" s="28" t="s">
        <v>73</v>
      </c>
      <c r="D8" s="57" t="str">
        <f t="shared" si="0"/>
        <v xml:space="preserve">SP - Age NI </v>
      </c>
      <c r="E8" s="54" t="s">
        <v>266</v>
      </c>
      <c r="F8" s="29" t="s">
        <v>157</v>
      </c>
      <c r="G8" s="6">
        <v>6</v>
      </c>
      <c r="H8" s="52"/>
    </row>
    <row r="9" spans="1:8" x14ac:dyDescent="0.25">
      <c r="A9" s="6">
        <v>7</v>
      </c>
      <c r="B9" s="60" t="s">
        <v>325</v>
      </c>
      <c r="C9" s="28" t="s">
        <v>74</v>
      </c>
      <c r="D9" s="57" t="str">
        <f t="shared" si="0"/>
        <v>SP - AGE North Down &amp; Ards</v>
      </c>
      <c r="E9" s="54" t="s">
        <v>267</v>
      </c>
      <c r="F9" s="29" t="s">
        <v>158</v>
      </c>
      <c r="G9" s="6">
        <v>7</v>
      </c>
      <c r="H9" s="52"/>
    </row>
    <row r="10" spans="1:8" x14ac:dyDescent="0.25">
      <c r="A10" s="6">
        <v>8</v>
      </c>
      <c r="B10" s="60" t="s">
        <v>325</v>
      </c>
      <c r="C10" s="28" t="s">
        <v>75</v>
      </c>
      <c r="D10" s="57" t="str">
        <f t="shared" si="0"/>
        <v>SP - Alpha Housing (NI) Limited</v>
      </c>
      <c r="E10" s="54" t="s">
        <v>237</v>
      </c>
      <c r="F10" s="29" t="s">
        <v>159</v>
      </c>
      <c r="G10" s="6">
        <v>8</v>
      </c>
      <c r="H10" s="52"/>
    </row>
    <row r="11" spans="1:8" x14ac:dyDescent="0.25">
      <c r="A11" s="6">
        <v>9</v>
      </c>
      <c r="B11" s="60" t="s">
        <v>325</v>
      </c>
      <c r="C11" s="28" t="s">
        <v>76</v>
      </c>
      <c r="D11" s="57" t="str">
        <f t="shared" si="0"/>
        <v>SP - Apex Housing Association</v>
      </c>
      <c r="E11" s="53" t="s">
        <v>238</v>
      </c>
      <c r="F11" s="29" t="s">
        <v>160</v>
      </c>
      <c r="G11" s="6">
        <v>9</v>
      </c>
      <c r="H11" s="52"/>
    </row>
    <row r="12" spans="1:8" s="52" customFormat="1" x14ac:dyDescent="0.25">
      <c r="A12" s="6">
        <v>10</v>
      </c>
      <c r="B12" s="60" t="s">
        <v>338</v>
      </c>
      <c r="C12" s="28" t="s">
        <v>76</v>
      </c>
      <c r="D12" s="57" t="str">
        <f t="shared" ref="D12" si="2">CONCATENATE(B12," - ",C12)</f>
        <v>JF - Apex Housing Association</v>
      </c>
      <c r="E12" s="53" t="s">
        <v>238</v>
      </c>
      <c r="F12" s="29" t="s">
        <v>160</v>
      </c>
      <c r="G12" s="6">
        <v>10</v>
      </c>
    </row>
    <row r="13" spans="1:8" x14ac:dyDescent="0.25">
      <c r="A13" s="6">
        <v>11</v>
      </c>
      <c r="B13" s="60" t="s">
        <v>325</v>
      </c>
      <c r="C13" s="28" t="s">
        <v>77</v>
      </c>
      <c r="D13" s="57" t="str">
        <f t="shared" si="0"/>
        <v>SP - Ark Housing Association</v>
      </c>
      <c r="E13" s="53" t="s">
        <v>239</v>
      </c>
      <c r="F13" s="29" t="s">
        <v>161</v>
      </c>
      <c r="G13" s="6">
        <v>11</v>
      </c>
      <c r="H13" s="52"/>
    </row>
    <row r="14" spans="1:8" x14ac:dyDescent="0.25">
      <c r="A14" s="6">
        <v>12</v>
      </c>
      <c r="B14" s="60" t="s">
        <v>325</v>
      </c>
      <c r="C14" s="28" t="s">
        <v>78</v>
      </c>
      <c r="D14" s="57" t="str">
        <f t="shared" si="0"/>
        <v>SP - Autism Initiatives</v>
      </c>
      <c r="E14" s="53" t="s">
        <v>336</v>
      </c>
      <c r="F14" s="29" t="s">
        <v>162</v>
      </c>
      <c r="G14" s="6">
        <v>12</v>
      </c>
      <c r="H14" s="52"/>
    </row>
    <row r="15" spans="1:8" s="52" customFormat="1" x14ac:dyDescent="0.25">
      <c r="A15" s="6">
        <v>13</v>
      </c>
      <c r="B15" s="60" t="s">
        <v>338</v>
      </c>
      <c r="C15" s="28" t="s">
        <v>78</v>
      </c>
      <c r="D15" s="57" t="str">
        <f t="shared" ref="D15" si="3">CONCATENATE(B15," - ",C15)</f>
        <v>JF - Autism Initiatives</v>
      </c>
      <c r="E15" s="53" t="s">
        <v>336</v>
      </c>
      <c r="F15" s="29" t="s">
        <v>162</v>
      </c>
      <c r="G15" s="6">
        <v>13</v>
      </c>
    </row>
    <row r="16" spans="1:8" ht="15.75" x14ac:dyDescent="0.25">
      <c r="A16" s="6">
        <v>14</v>
      </c>
      <c r="B16" s="60" t="s">
        <v>325</v>
      </c>
      <c r="C16" s="28" t="s">
        <v>79</v>
      </c>
      <c r="D16" s="57" t="str">
        <f t="shared" si="0"/>
        <v>SP - Barnardos</v>
      </c>
      <c r="E16" s="55" t="s">
        <v>278</v>
      </c>
      <c r="F16" s="29" t="s">
        <v>163</v>
      </c>
      <c r="G16" s="6">
        <v>14</v>
      </c>
      <c r="H16" s="52"/>
    </row>
    <row r="17" spans="1:8" s="52" customFormat="1" ht="15.75" x14ac:dyDescent="0.25">
      <c r="A17" s="6">
        <v>15</v>
      </c>
      <c r="B17" s="60" t="s">
        <v>338</v>
      </c>
      <c r="C17" s="28" t="s">
        <v>79</v>
      </c>
      <c r="D17" s="57" t="str">
        <f t="shared" ref="D17" si="4">CONCATENATE(B17," - ",C17)</f>
        <v>JF - Barnardos</v>
      </c>
      <c r="E17" s="55" t="s">
        <v>278</v>
      </c>
      <c r="F17" s="29" t="s">
        <v>163</v>
      </c>
      <c r="G17" s="6">
        <v>15</v>
      </c>
    </row>
    <row r="18" spans="1:8" x14ac:dyDescent="0.25">
      <c r="A18" s="6">
        <v>16</v>
      </c>
      <c r="B18" s="60" t="s">
        <v>325</v>
      </c>
      <c r="C18" s="28" t="s">
        <v>81</v>
      </c>
      <c r="D18" s="57" t="str">
        <f t="shared" si="0"/>
        <v>SP - Belfast and Lisburn Womens Aid</v>
      </c>
      <c r="E18" s="53" t="s">
        <v>268</v>
      </c>
      <c r="F18" s="29" t="s">
        <v>165</v>
      </c>
      <c r="G18" s="6">
        <v>16</v>
      </c>
      <c r="H18" s="52"/>
    </row>
    <row r="19" spans="1:8" x14ac:dyDescent="0.25">
      <c r="A19" s="6">
        <v>17</v>
      </c>
      <c r="B19" s="60" t="s">
        <v>325</v>
      </c>
      <c r="C19" s="28" t="s">
        <v>82</v>
      </c>
      <c r="D19" s="57" t="str">
        <f t="shared" si="0"/>
        <v>SP - Belfast Central Mission</v>
      </c>
      <c r="E19" s="53" t="s">
        <v>240</v>
      </c>
      <c r="F19" s="29" t="s">
        <v>166</v>
      </c>
      <c r="G19" s="6">
        <v>17</v>
      </c>
      <c r="H19" s="52"/>
    </row>
    <row r="20" spans="1:8" s="52" customFormat="1" x14ac:dyDescent="0.25">
      <c r="A20" s="6">
        <v>18</v>
      </c>
      <c r="B20" s="60" t="s">
        <v>338</v>
      </c>
      <c r="C20" s="28" t="s">
        <v>82</v>
      </c>
      <c r="D20" s="57" t="str">
        <f t="shared" ref="D20" si="5">CONCATENATE(B20," - ",C20)</f>
        <v>JF - Belfast Central Mission</v>
      </c>
      <c r="E20" s="53" t="s">
        <v>240</v>
      </c>
      <c r="F20" s="29" t="s">
        <v>166</v>
      </c>
      <c r="G20" s="6">
        <v>18</v>
      </c>
    </row>
    <row r="21" spans="1:8" x14ac:dyDescent="0.25">
      <c r="A21" s="6">
        <v>19</v>
      </c>
      <c r="B21" s="60" t="s">
        <v>325</v>
      </c>
      <c r="C21" s="28" t="s">
        <v>83</v>
      </c>
      <c r="D21" s="57" t="str">
        <f t="shared" si="0"/>
        <v>SP - Belfast Health And Social Care Trust</v>
      </c>
      <c r="E21" s="53" t="s">
        <v>269</v>
      </c>
      <c r="F21" s="29" t="s">
        <v>167</v>
      </c>
      <c r="G21" s="6">
        <v>19</v>
      </c>
      <c r="H21" s="52"/>
    </row>
    <row r="22" spans="1:8" x14ac:dyDescent="0.25">
      <c r="A22" s="6">
        <v>20</v>
      </c>
      <c r="B22" s="60" t="s">
        <v>325</v>
      </c>
      <c r="C22" s="28" t="s">
        <v>84</v>
      </c>
      <c r="D22" s="57" t="str">
        <f t="shared" si="0"/>
        <v>SP - Bryson Intercultural</v>
      </c>
      <c r="E22" s="56" t="s">
        <v>302</v>
      </c>
      <c r="F22" s="29" t="s">
        <v>168</v>
      </c>
      <c r="G22" s="6">
        <v>20</v>
      </c>
      <c r="H22" s="52"/>
    </row>
    <row r="23" spans="1:8" x14ac:dyDescent="0.25">
      <c r="A23" s="6">
        <v>21</v>
      </c>
      <c r="B23" s="60" t="s">
        <v>325</v>
      </c>
      <c r="C23" s="28" t="s">
        <v>86</v>
      </c>
      <c r="D23" s="57" t="str">
        <f t="shared" si="0"/>
        <v xml:space="preserve">SP - Camphill Community Clanabogan </v>
      </c>
      <c r="E23" s="56" t="s">
        <v>342</v>
      </c>
      <c r="F23" s="29" t="s">
        <v>170</v>
      </c>
      <c r="G23" s="6">
        <v>21</v>
      </c>
      <c r="H23" s="52"/>
    </row>
    <row r="24" spans="1:8" s="52" customFormat="1" x14ac:dyDescent="0.25">
      <c r="A24" s="6">
        <v>22</v>
      </c>
      <c r="B24" s="60" t="s">
        <v>338</v>
      </c>
      <c r="C24" s="28" t="s">
        <v>86</v>
      </c>
      <c r="D24" s="57" t="str">
        <f t="shared" ref="D24" si="6">CONCATENATE(B24," - ",C24)</f>
        <v xml:space="preserve">JF - Camphill Community Clanabogan </v>
      </c>
      <c r="E24" s="56" t="s">
        <v>342</v>
      </c>
      <c r="F24" s="29" t="s">
        <v>170</v>
      </c>
      <c r="G24" s="6">
        <v>22</v>
      </c>
    </row>
    <row r="25" spans="1:8" x14ac:dyDescent="0.25">
      <c r="A25" s="6">
        <v>23</v>
      </c>
      <c r="B25" s="60" t="s">
        <v>325</v>
      </c>
      <c r="C25" s="28" t="s">
        <v>85</v>
      </c>
      <c r="D25" s="57" t="str">
        <f t="shared" si="0"/>
        <v xml:space="preserve">SP - Camphill Community Mourne Grange </v>
      </c>
      <c r="E25" s="56" t="s">
        <v>341</v>
      </c>
      <c r="F25" s="29" t="s">
        <v>169</v>
      </c>
      <c r="G25" s="6">
        <v>23</v>
      </c>
      <c r="H25" s="52"/>
    </row>
    <row r="26" spans="1:8" s="52" customFormat="1" x14ac:dyDescent="0.25">
      <c r="A26" s="6">
        <v>24</v>
      </c>
      <c r="B26" s="60" t="s">
        <v>338</v>
      </c>
      <c r="C26" s="28" t="s">
        <v>85</v>
      </c>
      <c r="D26" s="57" t="str">
        <f t="shared" ref="D26" si="7">CONCATENATE(B26," - ",C26)</f>
        <v xml:space="preserve">JF - Camphill Community Mourne Grange </v>
      </c>
      <c r="E26" s="56" t="s">
        <v>341</v>
      </c>
      <c r="F26" s="29" t="s">
        <v>169</v>
      </c>
      <c r="G26" s="6">
        <v>24</v>
      </c>
    </row>
    <row r="27" spans="1:8" x14ac:dyDescent="0.25">
      <c r="A27" s="6">
        <v>25</v>
      </c>
      <c r="B27" s="60" t="s">
        <v>325</v>
      </c>
      <c r="C27" s="28" t="s">
        <v>87</v>
      </c>
      <c r="D27" s="57" t="str">
        <f t="shared" si="0"/>
        <v>SP - Camphill Trust</v>
      </c>
      <c r="E27" s="56" t="s">
        <v>271</v>
      </c>
      <c r="F27" s="29" t="s">
        <v>171</v>
      </c>
      <c r="G27" s="6">
        <v>25</v>
      </c>
      <c r="H27" s="52"/>
    </row>
    <row r="28" spans="1:8" x14ac:dyDescent="0.25">
      <c r="A28" s="6">
        <v>26</v>
      </c>
      <c r="B28" s="60" t="s">
        <v>325</v>
      </c>
      <c r="C28" s="28" t="s">
        <v>88</v>
      </c>
      <c r="D28" s="57" t="str">
        <f t="shared" si="0"/>
        <v>SP - Causeway Womens Aid</v>
      </c>
      <c r="E28" s="53" t="s">
        <v>241</v>
      </c>
      <c r="F28" s="29" t="s">
        <v>172</v>
      </c>
      <c r="G28" s="6">
        <v>26</v>
      </c>
      <c r="H28" s="52"/>
    </row>
    <row r="29" spans="1:8" x14ac:dyDescent="0.25">
      <c r="A29" s="6">
        <v>27</v>
      </c>
      <c r="B29" s="60" t="s">
        <v>325</v>
      </c>
      <c r="C29" s="28" t="s">
        <v>89</v>
      </c>
      <c r="D29" s="57" t="str">
        <f t="shared" si="0"/>
        <v>SP - Choice Housing Ireland Limited</v>
      </c>
      <c r="E29" s="53" t="s">
        <v>242</v>
      </c>
      <c r="F29" s="29" t="s">
        <v>173</v>
      </c>
      <c r="G29" s="6">
        <v>27</v>
      </c>
      <c r="H29" s="52"/>
    </row>
    <row r="30" spans="1:8" x14ac:dyDescent="0.25">
      <c r="A30" s="6">
        <v>28</v>
      </c>
      <c r="B30" s="60" t="s">
        <v>325</v>
      </c>
      <c r="C30" s="28" t="s">
        <v>90</v>
      </c>
      <c r="D30" s="57" t="str">
        <f t="shared" si="0"/>
        <v>SP - Cithrah Foundation</v>
      </c>
      <c r="E30" s="56" t="s">
        <v>303</v>
      </c>
      <c r="F30" s="29" t="s">
        <v>174</v>
      </c>
      <c r="G30" s="6">
        <v>28</v>
      </c>
      <c r="H30" s="52"/>
    </row>
    <row r="31" spans="1:8" x14ac:dyDescent="0.25">
      <c r="A31" s="6">
        <v>29</v>
      </c>
      <c r="B31" s="60" t="s">
        <v>325</v>
      </c>
      <c r="C31" s="28" t="s">
        <v>91</v>
      </c>
      <c r="D31" s="57" t="str">
        <f t="shared" si="0"/>
        <v>SP - Clanmil Housing Association</v>
      </c>
      <c r="E31" s="56" t="s">
        <v>279</v>
      </c>
      <c r="F31" s="29" t="s">
        <v>175</v>
      </c>
      <c r="G31" s="6">
        <v>29</v>
      </c>
      <c r="H31" s="52"/>
    </row>
    <row r="32" spans="1:8" s="52" customFormat="1" x14ac:dyDescent="0.25">
      <c r="A32" s="6">
        <v>30</v>
      </c>
      <c r="B32" s="60" t="s">
        <v>338</v>
      </c>
      <c r="C32" s="28" t="s">
        <v>91</v>
      </c>
      <c r="D32" s="57" t="str">
        <f t="shared" ref="D32" si="8">CONCATENATE(B32," - ",C32)</f>
        <v>JF - Clanmil Housing Association</v>
      </c>
      <c r="E32" s="56" t="s">
        <v>279</v>
      </c>
      <c r="F32" s="29" t="s">
        <v>175</v>
      </c>
      <c r="G32" s="6">
        <v>30</v>
      </c>
    </row>
    <row r="33" spans="1:8" x14ac:dyDescent="0.25">
      <c r="A33" s="6">
        <v>31</v>
      </c>
      <c r="B33" s="60" t="s">
        <v>325</v>
      </c>
      <c r="C33" s="28" t="s">
        <v>92</v>
      </c>
      <c r="D33" s="57" t="str">
        <f t="shared" si="0"/>
        <v>SP - Clarendon Shelter Ltd</v>
      </c>
      <c r="E33" s="56" t="s">
        <v>304</v>
      </c>
      <c r="F33" s="29" t="s">
        <v>176</v>
      </c>
      <c r="G33" s="6">
        <v>31</v>
      </c>
      <c r="H33" s="52"/>
    </row>
    <row r="34" spans="1:8" x14ac:dyDescent="0.25">
      <c r="A34" s="6">
        <v>32</v>
      </c>
      <c r="B34" s="60" t="s">
        <v>325</v>
      </c>
      <c r="C34" s="28" t="s">
        <v>93</v>
      </c>
      <c r="D34" s="57" t="str">
        <f t="shared" si="0"/>
        <v>SP - Council for Social Witness</v>
      </c>
      <c r="E34" s="52" t="s">
        <v>280</v>
      </c>
      <c r="F34" s="29" t="s">
        <v>177</v>
      </c>
      <c r="G34" s="6">
        <v>32</v>
      </c>
      <c r="H34" s="52"/>
    </row>
    <row r="35" spans="1:8" s="52" customFormat="1" x14ac:dyDescent="0.25">
      <c r="A35" s="6">
        <v>33</v>
      </c>
      <c r="B35" s="60" t="s">
        <v>338</v>
      </c>
      <c r="C35" s="28" t="s">
        <v>93</v>
      </c>
      <c r="D35" s="57" t="str">
        <f t="shared" ref="D35" si="9">CONCATENATE(B35," - ",C35)</f>
        <v>JF - Council for Social Witness</v>
      </c>
      <c r="E35" s="52" t="s">
        <v>280</v>
      </c>
      <c r="F35" s="29" t="s">
        <v>177</v>
      </c>
      <c r="G35" s="6">
        <v>33</v>
      </c>
    </row>
    <row r="36" spans="1:8" x14ac:dyDescent="0.25">
      <c r="A36" s="6">
        <v>34</v>
      </c>
      <c r="B36" s="60" t="s">
        <v>325</v>
      </c>
      <c r="C36" s="63" t="s">
        <v>316</v>
      </c>
      <c r="D36" s="57" t="str">
        <f t="shared" si="0"/>
        <v>SP - Council for the Homeless NI (CHNI)</v>
      </c>
      <c r="E36" s="53" t="s">
        <v>317</v>
      </c>
      <c r="F36" s="29" t="s">
        <v>312</v>
      </c>
      <c r="G36" s="6">
        <v>34</v>
      </c>
      <c r="H36" s="52"/>
    </row>
    <row r="37" spans="1:8" x14ac:dyDescent="0.25">
      <c r="A37" s="6">
        <v>35</v>
      </c>
      <c r="B37" s="60" t="s">
        <v>326</v>
      </c>
      <c r="C37" s="63" t="s">
        <v>316</v>
      </c>
      <c r="D37" s="57" t="str">
        <f t="shared" si="0"/>
        <v>HL - Council for the Homeless NI (CHNI)</v>
      </c>
      <c r="E37" s="53" t="s">
        <v>317</v>
      </c>
      <c r="F37" s="29" t="s">
        <v>312</v>
      </c>
      <c r="G37" s="6">
        <v>35</v>
      </c>
      <c r="H37" s="52"/>
    </row>
    <row r="38" spans="1:8" x14ac:dyDescent="0.25">
      <c r="A38" s="6">
        <v>36</v>
      </c>
      <c r="B38" s="60" t="s">
        <v>325</v>
      </c>
      <c r="C38" s="28" t="s">
        <v>94</v>
      </c>
      <c r="D38" s="57" t="str">
        <f t="shared" si="0"/>
        <v>SP - Cuan Mhuire (NI) Ltd.</v>
      </c>
      <c r="E38" s="56" t="s">
        <v>305</v>
      </c>
      <c r="F38" s="29" t="s">
        <v>178</v>
      </c>
      <c r="G38" s="6">
        <v>36</v>
      </c>
      <c r="H38" s="52"/>
    </row>
    <row r="39" spans="1:8" x14ac:dyDescent="0.25">
      <c r="A39" s="6">
        <v>37</v>
      </c>
      <c r="B39" s="60" t="s">
        <v>326</v>
      </c>
      <c r="C39" s="28" t="s">
        <v>330</v>
      </c>
      <c r="D39" s="57" t="str">
        <f t="shared" si="0"/>
        <v>HL - Depaul Foyle Haven</v>
      </c>
      <c r="E39" s="56" t="s">
        <v>328</v>
      </c>
      <c r="F39" s="29" t="s">
        <v>179</v>
      </c>
      <c r="G39" s="6">
        <v>37</v>
      </c>
      <c r="H39" s="52"/>
    </row>
    <row r="40" spans="1:8" s="52" customFormat="1" x14ac:dyDescent="0.25">
      <c r="A40" s="6">
        <v>38</v>
      </c>
      <c r="B40" s="60" t="s">
        <v>325</v>
      </c>
      <c r="C40" s="28" t="s">
        <v>95</v>
      </c>
      <c r="D40" s="57" t="str">
        <f t="shared" si="0"/>
        <v>SP - Depaul Northern Ireland</v>
      </c>
      <c r="E40" s="56" t="s">
        <v>243</v>
      </c>
      <c r="F40" s="29" t="s">
        <v>179</v>
      </c>
      <c r="G40" s="6">
        <v>38</v>
      </c>
    </row>
    <row r="41" spans="1:8" x14ac:dyDescent="0.25">
      <c r="A41" s="6">
        <v>39</v>
      </c>
      <c r="B41" s="60" t="s">
        <v>325</v>
      </c>
      <c r="C41" s="28" t="s">
        <v>96</v>
      </c>
      <c r="D41" s="57" t="str">
        <f t="shared" si="0"/>
        <v>SP - East Belfast Mission</v>
      </c>
      <c r="E41" s="58" t="s">
        <v>281</v>
      </c>
      <c r="F41" s="29" t="s">
        <v>180</v>
      </c>
      <c r="G41" s="6">
        <v>39</v>
      </c>
      <c r="H41" s="52"/>
    </row>
    <row r="42" spans="1:8" x14ac:dyDescent="0.25">
      <c r="A42" s="6">
        <v>40</v>
      </c>
      <c r="B42" s="60" t="s">
        <v>325</v>
      </c>
      <c r="C42" s="28" t="s">
        <v>97</v>
      </c>
      <c r="D42" s="57" t="str">
        <f t="shared" si="0"/>
        <v>SP - Extern Northern Ireland</v>
      </c>
      <c r="E42" s="56" t="s">
        <v>351</v>
      </c>
      <c r="F42" s="29" t="s">
        <v>181</v>
      </c>
      <c r="G42" s="6">
        <v>40</v>
      </c>
      <c r="H42" s="52"/>
    </row>
    <row r="43" spans="1:8" x14ac:dyDescent="0.25">
      <c r="A43" s="6">
        <v>41</v>
      </c>
      <c r="B43" s="60" t="s">
        <v>325</v>
      </c>
      <c r="C43" s="28" t="s">
        <v>98</v>
      </c>
      <c r="D43" s="57" t="str">
        <f t="shared" si="0"/>
        <v>SP - FACT</v>
      </c>
      <c r="E43" s="56" t="s">
        <v>270</v>
      </c>
      <c r="F43" s="29" t="s">
        <v>182</v>
      </c>
      <c r="G43" s="6">
        <v>41</v>
      </c>
      <c r="H43" s="52"/>
    </row>
    <row r="44" spans="1:8" x14ac:dyDescent="0.25">
      <c r="A44" s="6">
        <v>42</v>
      </c>
      <c r="B44" s="60" t="s">
        <v>325</v>
      </c>
      <c r="C44" s="63" t="s">
        <v>320</v>
      </c>
      <c r="D44" s="57" t="str">
        <f t="shared" ref="D44:D85" si="10">CONCATENATE(B44," - ",C44)</f>
        <v>SP - Farset International</v>
      </c>
      <c r="E44" s="53" t="s">
        <v>321</v>
      </c>
      <c r="F44" s="29" t="s">
        <v>314</v>
      </c>
      <c r="G44" s="6">
        <v>42</v>
      </c>
      <c r="H44" s="52"/>
    </row>
    <row r="45" spans="1:8" x14ac:dyDescent="0.25">
      <c r="A45" s="6">
        <v>43</v>
      </c>
      <c r="B45" s="60" t="s">
        <v>326</v>
      </c>
      <c r="C45" s="63" t="s">
        <v>320</v>
      </c>
      <c r="D45" s="57" t="str">
        <f t="shared" si="10"/>
        <v>HL - Farset International</v>
      </c>
      <c r="E45" s="53" t="s">
        <v>321</v>
      </c>
      <c r="F45" s="29" t="s">
        <v>314</v>
      </c>
      <c r="G45" s="6">
        <v>43</v>
      </c>
      <c r="H45" s="52"/>
    </row>
    <row r="46" spans="1:8" x14ac:dyDescent="0.25">
      <c r="A46" s="6">
        <v>44</v>
      </c>
      <c r="B46" s="60" t="s">
        <v>325</v>
      </c>
      <c r="C46" s="28" t="s">
        <v>99</v>
      </c>
      <c r="D46" s="57" t="str">
        <f t="shared" si="10"/>
        <v>SP - Fermanagh Women's Aid</v>
      </c>
      <c r="E46" s="53" t="s">
        <v>244</v>
      </c>
      <c r="F46" s="29" t="s">
        <v>183</v>
      </c>
      <c r="G46" s="6">
        <v>44</v>
      </c>
      <c r="H46" s="52"/>
    </row>
    <row r="47" spans="1:8" x14ac:dyDescent="0.25">
      <c r="A47" s="6">
        <v>45</v>
      </c>
      <c r="B47" s="60" t="s">
        <v>325</v>
      </c>
      <c r="C47" s="28" t="s">
        <v>100</v>
      </c>
      <c r="D47" s="57" t="str">
        <f t="shared" si="10"/>
        <v>SP - First Housing Aid &amp; Support Services</v>
      </c>
      <c r="E47" s="53" t="s">
        <v>245</v>
      </c>
      <c r="F47" s="29" t="s">
        <v>184</v>
      </c>
      <c r="G47" s="6">
        <v>45</v>
      </c>
      <c r="H47" s="52"/>
    </row>
    <row r="48" spans="1:8" s="52" customFormat="1" x14ac:dyDescent="0.25">
      <c r="A48" s="6">
        <v>46</v>
      </c>
      <c r="B48" s="60" t="s">
        <v>338</v>
      </c>
      <c r="C48" s="28" t="s">
        <v>100</v>
      </c>
      <c r="D48" s="57" t="str">
        <f t="shared" ref="D48" si="11">CONCATENATE(B48," - ",C48)</f>
        <v>JF - First Housing Aid &amp; Support Services</v>
      </c>
      <c r="E48" s="53" t="s">
        <v>245</v>
      </c>
      <c r="F48" s="29" t="s">
        <v>184</v>
      </c>
      <c r="G48" s="6">
        <v>46</v>
      </c>
    </row>
    <row r="49" spans="1:8" x14ac:dyDescent="0.25">
      <c r="A49" s="6">
        <v>47</v>
      </c>
      <c r="B49" s="60" t="s">
        <v>325</v>
      </c>
      <c r="C49" s="28" t="s">
        <v>101</v>
      </c>
      <c r="D49" s="57" t="str">
        <f t="shared" si="10"/>
        <v>SP - Foyle Women's Aid</v>
      </c>
      <c r="E49" s="53" t="s">
        <v>246</v>
      </c>
      <c r="F49" s="29" t="s">
        <v>185</v>
      </c>
      <c r="G49" s="6">
        <v>47</v>
      </c>
      <c r="H49" s="52"/>
    </row>
    <row r="50" spans="1:8" x14ac:dyDescent="0.25">
      <c r="A50" s="6">
        <v>48</v>
      </c>
      <c r="B50" s="60" t="s">
        <v>325</v>
      </c>
      <c r="C50" s="28" t="s">
        <v>102</v>
      </c>
      <c r="D50" s="57" t="str">
        <f t="shared" si="10"/>
        <v>SP - Habinteg Housing Association (Ulster) Ltd</v>
      </c>
      <c r="E50" s="56" t="s">
        <v>306</v>
      </c>
      <c r="F50" s="29" t="s">
        <v>186</v>
      </c>
      <c r="G50" s="6">
        <v>48</v>
      </c>
      <c r="H50" s="52"/>
    </row>
    <row r="51" spans="1:8" s="52" customFormat="1" x14ac:dyDescent="0.25">
      <c r="A51" s="6">
        <v>49</v>
      </c>
      <c r="B51" s="60" t="s">
        <v>325</v>
      </c>
      <c r="C51" s="28" t="s">
        <v>103</v>
      </c>
      <c r="D51" s="57" t="str">
        <f t="shared" si="10"/>
        <v>SP - HarmonI</v>
      </c>
      <c r="E51" s="53" t="s">
        <v>247</v>
      </c>
      <c r="F51" s="29" t="s">
        <v>187</v>
      </c>
      <c r="G51" s="6">
        <v>49</v>
      </c>
    </row>
    <row r="52" spans="1:8" s="52" customFormat="1" x14ac:dyDescent="0.25">
      <c r="A52" s="6">
        <v>50</v>
      </c>
      <c r="B52" s="60" t="s">
        <v>338</v>
      </c>
      <c r="C52" s="28" t="s">
        <v>103</v>
      </c>
      <c r="D52" s="57" t="str">
        <f t="shared" ref="D52" si="12">CONCATENATE(B52," - ",C52)</f>
        <v>JF - HarmonI</v>
      </c>
      <c r="E52" s="53" t="s">
        <v>247</v>
      </c>
      <c r="F52" s="29" t="s">
        <v>187</v>
      </c>
      <c r="G52" s="6">
        <v>50</v>
      </c>
    </row>
    <row r="53" spans="1:8" x14ac:dyDescent="0.25">
      <c r="A53" s="6">
        <v>51</v>
      </c>
      <c r="B53" s="60" t="s">
        <v>325</v>
      </c>
      <c r="C53" s="28" t="s">
        <v>104</v>
      </c>
      <c r="D53" s="57" t="str">
        <f t="shared" si="10"/>
        <v>SP - Homecare Support Services Ltd</v>
      </c>
      <c r="E53" s="56" t="s">
        <v>307</v>
      </c>
      <c r="F53" s="29" t="s">
        <v>188</v>
      </c>
      <c r="G53" s="6">
        <v>51</v>
      </c>
      <c r="H53" s="52"/>
    </row>
    <row r="54" spans="1:8" x14ac:dyDescent="0.25">
      <c r="A54" s="6">
        <v>52</v>
      </c>
      <c r="B54" s="60" t="s">
        <v>326</v>
      </c>
      <c r="C54" s="28" t="s">
        <v>104</v>
      </c>
      <c r="D54" s="57" t="str">
        <f t="shared" si="10"/>
        <v>HL - Homecare Support Services Ltd</v>
      </c>
      <c r="E54" s="62" t="s">
        <v>332</v>
      </c>
      <c r="F54" s="29" t="s">
        <v>188</v>
      </c>
      <c r="G54" s="6">
        <v>52</v>
      </c>
      <c r="H54" s="52"/>
    </row>
    <row r="55" spans="1:8" x14ac:dyDescent="0.25">
      <c r="A55" s="6">
        <v>53</v>
      </c>
      <c r="B55" s="60" t="s">
        <v>325</v>
      </c>
      <c r="C55" s="63" t="s">
        <v>318</v>
      </c>
      <c r="D55" s="57" t="str">
        <f t="shared" si="10"/>
        <v>SP - Housing Rights Service Beyond the Gate</v>
      </c>
      <c r="E55" s="53" t="s">
        <v>319</v>
      </c>
      <c r="F55" s="29" t="s">
        <v>313</v>
      </c>
      <c r="G55" s="6">
        <v>53</v>
      </c>
      <c r="H55" s="52"/>
    </row>
    <row r="56" spans="1:8" x14ac:dyDescent="0.25">
      <c r="A56" s="6">
        <v>54</v>
      </c>
      <c r="B56" s="60" t="s">
        <v>326</v>
      </c>
      <c r="C56" s="63" t="s">
        <v>318</v>
      </c>
      <c r="D56" s="57" t="str">
        <f t="shared" si="10"/>
        <v>HL - Housing Rights Service Beyond the Gate</v>
      </c>
      <c r="E56" s="53" t="s">
        <v>319</v>
      </c>
      <c r="F56" s="29" t="s">
        <v>313</v>
      </c>
      <c r="G56" s="6">
        <v>54</v>
      </c>
      <c r="H56" s="52"/>
    </row>
    <row r="57" spans="1:8" x14ac:dyDescent="0.25">
      <c r="A57" s="6">
        <v>55</v>
      </c>
      <c r="B57" s="60" t="s">
        <v>325</v>
      </c>
      <c r="C57" s="28" t="s">
        <v>105</v>
      </c>
      <c r="D57" s="57" t="str">
        <f t="shared" si="10"/>
        <v>SP - Inspire Mental Health</v>
      </c>
      <c r="E57" s="56" t="s">
        <v>308</v>
      </c>
      <c r="F57" s="29" t="s">
        <v>189</v>
      </c>
      <c r="G57" s="6">
        <v>55</v>
      </c>
      <c r="H57" s="52"/>
    </row>
    <row r="58" spans="1:8" s="52" customFormat="1" x14ac:dyDescent="0.25">
      <c r="A58" s="6">
        <v>56</v>
      </c>
      <c r="B58" s="60" t="s">
        <v>338</v>
      </c>
      <c r="C58" s="28" t="s">
        <v>105</v>
      </c>
      <c r="D58" s="57" t="str">
        <f t="shared" ref="D58" si="13">CONCATENATE(B58," - ",C58)</f>
        <v>JF - Inspire Mental Health</v>
      </c>
      <c r="E58" s="56" t="s">
        <v>308</v>
      </c>
      <c r="F58" s="29" t="s">
        <v>189</v>
      </c>
      <c r="G58" s="6">
        <v>56</v>
      </c>
    </row>
    <row r="59" spans="1:8" x14ac:dyDescent="0.25">
      <c r="A59" s="6">
        <v>57</v>
      </c>
      <c r="B59" s="60" t="s">
        <v>325</v>
      </c>
      <c r="C59" s="28" t="s">
        <v>106</v>
      </c>
      <c r="D59" s="57" t="str">
        <f t="shared" si="10"/>
        <v>SP - Kilcreggan Homes</v>
      </c>
      <c r="E59" s="53" t="s">
        <v>248</v>
      </c>
      <c r="F59" s="29" t="s">
        <v>190</v>
      </c>
      <c r="G59" s="6">
        <v>57</v>
      </c>
      <c r="H59" s="52"/>
    </row>
    <row r="60" spans="1:8" s="52" customFormat="1" x14ac:dyDescent="0.25">
      <c r="A60" s="6">
        <v>58</v>
      </c>
      <c r="B60" s="60" t="s">
        <v>338</v>
      </c>
      <c r="C60" s="28" t="s">
        <v>106</v>
      </c>
      <c r="D60" s="57" t="str">
        <f t="shared" ref="D60" si="14">CONCATENATE(B60," - ",C60)</f>
        <v>JF - Kilcreggan Homes</v>
      </c>
      <c r="E60" s="53" t="s">
        <v>248</v>
      </c>
      <c r="F60" s="29" t="s">
        <v>190</v>
      </c>
      <c r="G60" s="6">
        <v>58</v>
      </c>
    </row>
    <row r="61" spans="1:8" x14ac:dyDescent="0.25">
      <c r="A61" s="6">
        <v>59</v>
      </c>
      <c r="B61" s="60" t="s">
        <v>325</v>
      </c>
      <c r="C61" s="28" t="s">
        <v>107</v>
      </c>
      <c r="D61" s="57" t="str">
        <f t="shared" si="10"/>
        <v>SP - L'Arche Belfast</v>
      </c>
      <c r="E61" s="53" t="s">
        <v>271</v>
      </c>
      <c r="F61" s="29" t="s">
        <v>191</v>
      </c>
      <c r="G61" s="6">
        <v>59</v>
      </c>
      <c r="H61" s="52"/>
    </row>
    <row r="62" spans="1:8" s="52" customFormat="1" x14ac:dyDescent="0.25">
      <c r="A62" s="6">
        <v>60</v>
      </c>
      <c r="B62" s="60" t="s">
        <v>338</v>
      </c>
      <c r="C62" s="28" t="s">
        <v>107</v>
      </c>
      <c r="D62" s="57" t="str">
        <f t="shared" ref="D62" si="15">CONCATENATE(B62," - ",C62)</f>
        <v>JF - L'Arche Belfast</v>
      </c>
      <c r="E62" s="53" t="s">
        <v>271</v>
      </c>
      <c r="F62" s="29" t="s">
        <v>191</v>
      </c>
      <c r="G62" s="6">
        <v>60</v>
      </c>
    </row>
    <row r="63" spans="1:8" x14ac:dyDescent="0.25">
      <c r="A63" s="6">
        <v>61</v>
      </c>
      <c r="B63" s="60" t="s">
        <v>325</v>
      </c>
      <c r="C63" s="28" t="s">
        <v>108</v>
      </c>
      <c r="D63" s="57" t="str">
        <f t="shared" si="10"/>
        <v>SP - Larne Community Care Centre</v>
      </c>
      <c r="E63" s="52" t="s">
        <v>282</v>
      </c>
      <c r="F63" s="29" t="s">
        <v>192</v>
      </c>
      <c r="G63" s="6">
        <v>61</v>
      </c>
      <c r="H63" s="52"/>
    </row>
    <row r="64" spans="1:8" s="52" customFormat="1" x14ac:dyDescent="0.25">
      <c r="A64" s="6">
        <v>62</v>
      </c>
      <c r="B64" s="60" t="s">
        <v>325</v>
      </c>
      <c r="C64" s="28" t="s">
        <v>109</v>
      </c>
      <c r="D64" s="57" t="str">
        <f t="shared" si="10"/>
        <v>SP - Legion Of Mary Regina Coeli</v>
      </c>
      <c r="E64" s="56" t="s">
        <v>309</v>
      </c>
      <c r="F64" s="29" t="s">
        <v>193</v>
      </c>
      <c r="G64" s="6">
        <v>62</v>
      </c>
    </row>
    <row r="65" spans="1:8" x14ac:dyDescent="0.25">
      <c r="A65" s="6">
        <v>63</v>
      </c>
      <c r="B65" s="60" t="s">
        <v>325</v>
      </c>
      <c r="C65" s="28" t="s">
        <v>110</v>
      </c>
      <c r="D65" s="57" t="str">
        <f t="shared" si="10"/>
        <v>SP - Leonard Cheshire Disability</v>
      </c>
      <c r="E65" s="56" t="s">
        <v>343</v>
      </c>
      <c r="F65" s="29" t="s">
        <v>194</v>
      </c>
      <c r="G65" s="6">
        <v>63</v>
      </c>
      <c r="H65" s="52"/>
    </row>
    <row r="66" spans="1:8" s="52" customFormat="1" x14ac:dyDescent="0.25">
      <c r="A66" s="6">
        <v>64</v>
      </c>
      <c r="B66" s="60" t="s">
        <v>338</v>
      </c>
      <c r="C66" s="28" t="s">
        <v>110</v>
      </c>
      <c r="D66" s="57" t="str">
        <f t="shared" ref="D66" si="16">CONCATENATE(B66," - ",C66)</f>
        <v>JF - Leonard Cheshire Disability</v>
      </c>
      <c r="E66" s="56" t="s">
        <v>343</v>
      </c>
      <c r="F66" s="29" t="s">
        <v>194</v>
      </c>
      <c r="G66" s="6">
        <v>64</v>
      </c>
    </row>
    <row r="67" spans="1:8" x14ac:dyDescent="0.25">
      <c r="A67" s="6">
        <v>65</v>
      </c>
      <c r="B67" s="60" t="s">
        <v>325</v>
      </c>
      <c r="C67" s="28" t="s">
        <v>111</v>
      </c>
      <c r="D67" s="57" t="str">
        <f t="shared" si="10"/>
        <v>SP - Life Housing Northern Ireland</v>
      </c>
      <c r="E67" s="56" t="s">
        <v>272</v>
      </c>
      <c r="F67" s="29" t="s">
        <v>195</v>
      </c>
      <c r="G67" s="6">
        <v>65</v>
      </c>
      <c r="H67" s="52"/>
    </row>
    <row r="68" spans="1:8" x14ac:dyDescent="0.25">
      <c r="A68" s="6">
        <v>66</v>
      </c>
      <c r="B68" s="60" t="s">
        <v>325</v>
      </c>
      <c r="C68" s="28" t="s">
        <v>112</v>
      </c>
      <c r="D68" s="57" t="str">
        <f t="shared" si="10"/>
        <v>SP - Link Family And Community Centre</v>
      </c>
      <c r="E68" s="58" t="s">
        <v>283</v>
      </c>
      <c r="F68" s="29" t="s">
        <v>196</v>
      </c>
      <c r="G68" s="6">
        <v>66</v>
      </c>
      <c r="H68" s="52"/>
    </row>
    <row r="69" spans="1:8" x14ac:dyDescent="0.25">
      <c r="A69" s="6">
        <v>67</v>
      </c>
      <c r="B69" s="60" t="s">
        <v>326</v>
      </c>
      <c r="C69" s="28" t="s">
        <v>329</v>
      </c>
      <c r="D69" s="57" t="str">
        <f t="shared" si="10"/>
        <v>HL - Link Marc (Drop In)</v>
      </c>
      <c r="E69" s="58" t="s">
        <v>283</v>
      </c>
      <c r="F69" s="29" t="s">
        <v>196</v>
      </c>
      <c r="G69" s="6">
        <v>67</v>
      </c>
      <c r="H69" s="52"/>
    </row>
    <row r="70" spans="1:8" x14ac:dyDescent="0.25">
      <c r="A70" s="6">
        <v>68</v>
      </c>
      <c r="B70" s="60" t="s">
        <v>325</v>
      </c>
      <c r="C70" s="28" t="s">
        <v>113</v>
      </c>
      <c r="D70" s="57" t="str">
        <f t="shared" si="10"/>
        <v>SP - Livability</v>
      </c>
      <c r="E70" s="57" t="s">
        <v>284</v>
      </c>
      <c r="F70" s="29" t="s">
        <v>197</v>
      </c>
      <c r="G70" s="6">
        <v>68</v>
      </c>
      <c r="H70" s="52"/>
    </row>
    <row r="71" spans="1:8" s="52" customFormat="1" x14ac:dyDescent="0.25">
      <c r="A71" s="6">
        <v>69</v>
      </c>
      <c r="B71" s="60" t="s">
        <v>338</v>
      </c>
      <c r="C71" s="28" t="s">
        <v>113</v>
      </c>
      <c r="D71" s="57" t="str">
        <f t="shared" ref="D71" si="17">CONCATENATE(B71," - ",C71)</f>
        <v>JF - Livability</v>
      </c>
      <c r="E71" s="57" t="s">
        <v>284</v>
      </c>
      <c r="F71" s="29" t="s">
        <v>197</v>
      </c>
      <c r="G71" s="6">
        <v>69</v>
      </c>
    </row>
    <row r="72" spans="1:8" x14ac:dyDescent="0.25">
      <c r="A72" s="6">
        <v>70</v>
      </c>
      <c r="B72" s="60" t="s">
        <v>325</v>
      </c>
      <c r="C72" s="28" t="s">
        <v>114</v>
      </c>
      <c r="D72" s="57" t="str">
        <f t="shared" si="10"/>
        <v>SP - Living Rivers Trust</v>
      </c>
      <c r="E72" s="57" t="s">
        <v>285</v>
      </c>
      <c r="F72" s="29" t="s">
        <v>198</v>
      </c>
      <c r="G72" s="6">
        <v>70</v>
      </c>
      <c r="H72" s="52"/>
    </row>
    <row r="73" spans="1:8" x14ac:dyDescent="0.25">
      <c r="A73" s="6">
        <v>71</v>
      </c>
      <c r="B73" s="60" t="s">
        <v>325</v>
      </c>
      <c r="C73" s="28" t="s">
        <v>115</v>
      </c>
      <c r="D73" s="57" t="str">
        <f t="shared" si="10"/>
        <v>SP - Loughgiel Community Association</v>
      </c>
      <c r="E73" s="52" t="s">
        <v>286</v>
      </c>
      <c r="F73" s="29" t="s">
        <v>199</v>
      </c>
      <c r="G73" s="6">
        <v>71</v>
      </c>
      <c r="H73" s="52"/>
    </row>
    <row r="74" spans="1:8" x14ac:dyDescent="0.25">
      <c r="A74" s="6">
        <v>72</v>
      </c>
      <c r="B74" s="60" t="s">
        <v>325</v>
      </c>
      <c r="C74" s="28" t="s">
        <v>116</v>
      </c>
      <c r="D74" s="57" t="str">
        <f t="shared" si="10"/>
        <v>SP - MACS Supporting Young People</v>
      </c>
      <c r="E74" s="52" t="s">
        <v>287</v>
      </c>
      <c r="F74" s="29" t="s">
        <v>200</v>
      </c>
      <c r="G74" s="6">
        <v>72</v>
      </c>
      <c r="H74" s="52"/>
    </row>
    <row r="75" spans="1:8" s="52" customFormat="1" x14ac:dyDescent="0.25">
      <c r="A75" s="6">
        <v>73</v>
      </c>
      <c r="B75" s="60" t="s">
        <v>338</v>
      </c>
      <c r="C75" s="28" t="s">
        <v>116</v>
      </c>
      <c r="D75" s="57" t="str">
        <f t="shared" ref="D75" si="18">CONCATENATE(B75," - ",C75)</f>
        <v>JF - MACS Supporting Young People</v>
      </c>
      <c r="E75" s="52" t="s">
        <v>287</v>
      </c>
      <c r="F75" s="29" t="s">
        <v>200</v>
      </c>
      <c r="G75" s="6">
        <v>73</v>
      </c>
    </row>
    <row r="76" spans="1:8" x14ac:dyDescent="0.25">
      <c r="A76" s="6">
        <v>74</v>
      </c>
      <c r="B76" s="60" t="s">
        <v>325</v>
      </c>
      <c r="C76" s="28" t="s">
        <v>117</v>
      </c>
      <c r="D76" s="57" t="str">
        <f t="shared" si="10"/>
        <v xml:space="preserve">SP - Mainstay DRP </v>
      </c>
      <c r="E76" s="56" t="s">
        <v>273</v>
      </c>
      <c r="F76" s="29" t="s">
        <v>201</v>
      </c>
      <c r="G76" s="6">
        <v>74</v>
      </c>
      <c r="H76" s="52"/>
    </row>
    <row r="77" spans="1:8" s="52" customFormat="1" x14ac:dyDescent="0.25">
      <c r="A77" s="6">
        <v>75</v>
      </c>
      <c r="B77" s="60" t="s">
        <v>338</v>
      </c>
      <c r="C77" s="28" t="s">
        <v>117</v>
      </c>
      <c r="D77" s="57" t="str">
        <f t="shared" ref="D77" si="19">CONCATENATE(B77," - ",C77)</f>
        <v xml:space="preserve">JF - Mainstay DRP </v>
      </c>
      <c r="E77" s="56" t="s">
        <v>273</v>
      </c>
      <c r="F77" s="29" t="s">
        <v>201</v>
      </c>
      <c r="G77" s="6">
        <v>75</v>
      </c>
    </row>
    <row r="78" spans="1:8" x14ac:dyDescent="0.25">
      <c r="A78" s="6">
        <v>76</v>
      </c>
      <c r="B78" s="60" t="s">
        <v>325</v>
      </c>
      <c r="C78" s="28" t="s">
        <v>118</v>
      </c>
      <c r="D78" s="57" t="str">
        <f t="shared" si="10"/>
        <v>SP - Mencap</v>
      </c>
      <c r="E78" s="56" t="s">
        <v>344</v>
      </c>
      <c r="F78" s="29" t="s">
        <v>202</v>
      </c>
      <c r="G78" s="6">
        <v>76</v>
      </c>
      <c r="H78" s="52"/>
    </row>
    <row r="79" spans="1:8" s="52" customFormat="1" x14ac:dyDescent="0.25">
      <c r="A79" s="6">
        <v>77</v>
      </c>
      <c r="B79" s="60" t="s">
        <v>338</v>
      </c>
      <c r="C79" s="28" t="s">
        <v>118</v>
      </c>
      <c r="D79" s="57" t="str">
        <f t="shared" ref="D79" si="20">CONCATENATE(B79," - ",C79)</f>
        <v>JF - Mencap</v>
      </c>
      <c r="E79" s="56" t="s">
        <v>344</v>
      </c>
      <c r="F79" s="29" t="s">
        <v>202</v>
      </c>
      <c r="G79" s="6">
        <v>77</v>
      </c>
    </row>
    <row r="80" spans="1:8" x14ac:dyDescent="0.25">
      <c r="A80" s="6">
        <v>78</v>
      </c>
      <c r="B80" s="60" t="s">
        <v>325</v>
      </c>
      <c r="C80" s="28" t="s">
        <v>119</v>
      </c>
      <c r="D80" s="57" t="str">
        <f t="shared" si="10"/>
        <v>SP - Mid Ulster Women's Aid</v>
      </c>
      <c r="E80" s="58" t="s">
        <v>288</v>
      </c>
      <c r="F80" s="29" t="s">
        <v>203</v>
      </c>
      <c r="G80" s="6">
        <v>78</v>
      </c>
      <c r="H80" s="52"/>
    </row>
    <row r="81" spans="1:8" x14ac:dyDescent="0.25">
      <c r="A81" s="6">
        <v>79</v>
      </c>
      <c r="B81" s="60" t="s">
        <v>325</v>
      </c>
      <c r="C81" s="28" t="s">
        <v>120</v>
      </c>
      <c r="D81" s="57" t="str">
        <f t="shared" si="10"/>
        <v>SP - Mind Wise New Vision</v>
      </c>
      <c r="E81" s="58" t="s">
        <v>335</v>
      </c>
      <c r="F81" s="29" t="s">
        <v>204</v>
      </c>
      <c r="G81" s="6">
        <v>79</v>
      </c>
      <c r="H81" s="52"/>
    </row>
    <row r="82" spans="1:8" x14ac:dyDescent="0.25">
      <c r="A82" s="6">
        <v>80</v>
      </c>
      <c r="B82" s="60" t="s">
        <v>325</v>
      </c>
      <c r="C82" s="28" t="s">
        <v>121</v>
      </c>
      <c r="D82" s="57" t="str">
        <f t="shared" si="10"/>
        <v xml:space="preserve">SP - Morning Star House </v>
      </c>
      <c r="E82" s="56" t="s">
        <v>310</v>
      </c>
      <c r="F82" s="29" t="s">
        <v>205</v>
      </c>
      <c r="G82" s="6">
        <v>80</v>
      </c>
      <c r="H82" s="52"/>
    </row>
    <row r="83" spans="1:8" x14ac:dyDescent="0.25">
      <c r="A83" s="6">
        <v>81</v>
      </c>
      <c r="B83" s="60" t="s">
        <v>325</v>
      </c>
      <c r="C83" s="28" t="s">
        <v>122</v>
      </c>
      <c r="D83" s="57" t="str">
        <f t="shared" si="10"/>
        <v>SP - Newington Housing Association</v>
      </c>
      <c r="E83" s="57" t="s">
        <v>289</v>
      </c>
      <c r="F83" s="29" t="s">
        <v>206</v>
      </c>
      <c r="G83" s="6">
        <v>81</v>
      </c>
      <c r="H83" s="52"/>
    </row>
    <row r="84" spans="1:8" x14ac:dyDescent="0.25">
      <c r="A84" s="6">
        <v>82</v>
      </c>
      <c r="B84" s="60" t="s">
        <v>325</v>
      </c>
      <c r="C84" s="28" t="s">
        <v>123</v>
      </c>
      <c r="D84" s="57" t="str">
        <f t="shared" si="10"/>
        <v>SP - NIACRO</v>
      </c>
      <c r="E84" s="57" t="s">
        <v>290</v>
      </c>
      <c r="F84" s="29" t="s">
        <v>207</v>
      </c>
      <c r="G84" s="6">
        <v>82</v>
      </c>
      <c r="H84" s="52"/>
    </row>
    <row r="85" spans="1:8" x14ac:dyDescent="0.25">
      <c r="A85" s="6">
        <v>83</v>
      </c>
      <c r="B85" s="60" t="s">
        <v>325</v>
      </c>
      <c r="C85" s="28" t="s">
        <v>124</v>
      </c>
      <c r="D85" s="57" t="str">
        <f t="shared" si="10"/>
        <v xml:space="preserve">SP - North Belfast Housing Association Ltd. </v>
      </c>
      <c r="E85" s="57" t="s">
        <v>291</v>
      </c>
      <c r="F85" s="29" t="s">
        <v>208</v>
      </c>
      <c r="G85" s="6">
        <v>83</v>
      </c>
      <c r="H85" s="52"/>
    </row>
    <row r="86" spans="1:8" x14ac:dyDescent="0.25">
      <c r="A86" s="6">
        <v>84</v>
      </c>
      <c r="B86" s="60" t="s">
        <v>325</v>
      </c>
      <c r="C86" s="28" t="s">
        <v>125</v>
      </c>
      <c r="D86" s="57" t="str">
        <f t="shared" ref="D86:D126" si="21">CONCATENATE(B86," - ",C86)</f>
        <v>SP - North Down &amp; Ards Womens Aid</v>
      </c>
      <c r="E86" s="58" t="s">
        <v>292</v>
      </c>
      <c r="F86" s="29" t="s">
        <v>209</v>
      </c>
      <c r="G86" s="6">
        <v>84</v>
      </c>
      <c r="H86" s="52"/>
    </row>
    <row r="87" spans="1:8" x14ac:dyDescent="0.25">
      <c r="A87" s="6">
        <v>85</v>
      </c>
      <c r="B87" s="60" t="s">
        <v>325</v>
      </c>
      <c r="C87" s="28" t="s">
        <v>126</v>
      </c>
      <c r="D87" s="57" t="str">
        <f t="shared" si="21"/>
        <v>SP - North Down YMCA</v>
      </c>
      <c r="E87" s="57" t="s">
        <v>249</v>
      </c>
      <c r="F87" s="29" t="s">
        <v>210</v>
      </c>
      <c r="G87" s="6">
        <v>85</v>
      </c>
      <c r="H87" s="52"/>
    </row>
    <row r="88" spans="1:8" x14ac:dyDescent="0.25">
      <c r="A88" s="6">
        <v>86</v>
      </c>
      <c r="B88" s="60" t="s">
        <v>325</v>
      </c>
      <c r="C88" s="28" t="s">
        <v>127</v>
      </c>
      <c r="D88" s="57" t="str">
        <f t="shared" si="21"/>
        <v>SP - North West Methodist Mission</v>
      </c>
      <c r="E88" s="56" t="s">
        <v>293</v>
      </c>
      <c r="F88" s="29" t="s">
        <v>211</v>
      </c>
      <c r="G88" s="6">
        <v>86</v>
      </c>
      <c r="H88" s="52"/>
    </row>
    <row r="89" spans="1:8" x14ac:dyDescent="0.25">
      <c r="A89" s="6">
        <v>87</v>
      </c>
      <c r="B89" s="60" t="s">
        <v>325</v>
      </c>
      <c r="C89" s="28" t="s">
        <v>128</v>
      </c>
      <c r="D89" s="57" t="str">
        <f t="shared" si="21"/>
        <v>SP - Northern Health And Social Care Trust</v>
      </c>
      <c r="E89" s="56" t="s">
        <v>269</v>
      </c>
      <c r="F89" s="29" t="s">
        <v>212</v>
      </c>
      <c r="G89" s="6">
        <v>87</v>
      </c>
      <c r="H89" s="52"/>
    </row>
    <row r="90" spans="1:8" x14ac:dyDescent="0.25">
      <c r="A90" s="6">
        <v>88</v>
      </c>
      <c r="B90" s="60" t="s">
        <v>325</v>
      </c>
      <c r="C90" s="28" t="s">
        <v>129</v>
      </c>
      <c r="D90" s="57" t="str">
        <f t="shared" si="21"/>
        <v>SP - Omagh Womens Aid</v>
      </c>
      <c r="E90" s="58" t="s">
        <v>294</v>
      </c>
      <c r="F90" s="29" t="s">
        <v>213</v>
      </c>
      <c r="G90" s="6">
        <v>88</v>
      </c>
      <c r="H90" s="52"/>
    </row>
    <row r="91" spans="1:8" x14ac:dyDescent="0.25">
      <c r="A91" s="6">
        <v>89</v>
      </c>
      <c r="B91" s="60" t="s">
        <v>325</v>
      </c>
      <c r="C91" s="28" t="s">
        <v>130</v>
      </c>
      <c r="D91" s="57" t="str">
        <f t="shared" si="21"/>
        <v>SP - Positive Futures: Achieving Dreams.Transforming Lives.</v>
      </c>
      <c r="E91" s="56" t="s">
        <v>334</v>
      </c>
      <c r="F91" s="29" t="s">
        <v>214</v>
      </c>
      <c r="G91" s="6">
        <v>89</v>
      </c>
      <c r="H91" s="52"/>
    </row>
    <row r="92" spans="1:8" s="52" customFormat="1" x14ac:dyDescent="0.25">
      <c r="A92" s="6">
        <v>90</v>
      </c>
      <c r="B92" s="60" t="s">
        <v>338</v>
      </c>
      <c r="C92" s="28" t="s">
        <v>130</v>
      </c>
      <c r="D92" s="57" t="str">
        <f t="shared" ref="D92" si="22">CONCATENATE(B92," - ",C92)</f>
        <v>JF - Positive Futures: Achieving Dreams.Transforming Lives.</v>
      </c>
      <c r="E92" s="56" t="s">
        <v>345</v>
      </c>
      <c r="F92" s="29" t="s">
        <v>214</v>
      </c>
      <c r="G92" s="6">
        <v>90</v>
      </c>
    </row>
    <row r="93" spans="1:8" x14ac:dyDescent="0.25">
      <c r="A93" s="6">
        <v>91</v>
      </c>
      <c r="B93" s="60" t="s">
        <v>325</v>
      </c>
      <c r="C93" s="28" t="s">
        <v>131</v>
      </c>
      <c r="D93" s="57" t="str">
        <f t="shared" si="21"/>
        <v xml:space="preserve">SP - Praxis Care </v>
      </c>
      <c r="E93" s="53" t="s">
        <v>250</v>
      </c>
      <c r="F93" s="29" t="s">
        <v>215</v>
      </c>
      <c r="G93" s="6">
        <v>91</v>
      </c>
      <c r="H93" s="52"/>
    </row>
    <row r="94" spans="1:8" s="52" customFormat="1" x14ac:dyDescent="0.25">
      <c r="A94" s="6">
        <v>92</v>
      </c>
      <c r="B94" s="60" t="s">
        <v>338</v>
      </c>
      <c r="C94" s="28" t="s">
        <v>131</v>
      </c>
      <c r="D94" s="57" t="str">
        <f t="shared" ref="D94" si="23">CONCATENATE(B94," - ",C94)</f>
        <v xml:space="preserve">JF - Praxis Care </v>
      </c>
      <c r="E94" s="53" t="s">
        <v>250</v>
      </c>
      <c r="F94" s="29" t="s">
        <v>215</v>
      </c>
      <c r="G94" s="6">
        <v>92</v>
      </c>
    </row>
    <row r="95" spans="1:8" x14ac:dyDescent="0.25">
      <c r="A95" s="6">
        <v>93</v>
      </c>
      <c r="B95" s="60" t="s">
        <v>325</v>
      </c>
      <c r="C95" s="28" t="s">
        <v>132</v>
      </c>
      <c r="D95" s="57" t="str">
        <f t="shared" si="21"/>
        <v>SP - Queens's Quarter Housing Ltd</v>
      </c>
      <c r="E95" s="53" t="s">
        <v>251</v>
      </c>
      <c r="F95" s="29" t="s">
        <v>216</v>
      </c>
      <c r="G95" s="6">
        <v>93</v>
      </c>
      <c r="H95" s="52"/>
    </row>
    <row r="96" spans="1:8" x14ac:dyDescent="0.25">
      <c r="A96" s="6">
        <v>94</v>
      </c>
      <c r="B96" s="60" t="s">
        <v>325</v>
      </c>
      <c r="C96" s="28" t="s">
        <v>133</v>
      </c>
      <c r="D96" s="57" t="str">
        <f t="shared" si="21"/>
        <v>SP - Radius Housing Association Limited</v>
      </c>
      <c r="E96" s="59" t="s">
        <v>295</v>
      </c>
      <c r="F96" s="29" t="s">
        <v>217</v>
      </c>
      <c r="G96" s="6">
        <v>94</v>
      </c>
      <c r="H96" s="52"/>
    </row>
    <row r="97" spans="1:8" s="52" customFormat="1" x14ac:dyDescent="0.25">
      <c r="A97" s="6">
        <v>95</v>
      </c>
      <c r="B97" s="60" t="s">
        <v>338</v>
      </c>
      <c r="C97" s="28" t="s">
        <v>133</v>
      </c>
      <c r="D97" s="57" t="str">
        <f t="shared" ref="D97" si="24">CONCATENATE(B97," - ",C97)</f>
        <v>JF - Radius Housing Association Limited</v>
      </c>
      <c r="E97" s="59" t="s">
        <v>295</v>
      </c>
      <c r="F97" s="29" t="s">
        <v>217</v>
      </c>
      <c r="G97" s="6">
        <v>95</v>
      </c>
    </row>
    <row r="98" spans="1:8" x14ac:dyDescent="0.25">
      <c r="A98" s="6">
        <v>96</v>
      </c>
      <c r="B98" s="60" t="s">
        <v>325</v>
      </c>
      <c r="C98" s="28" t="s">
        <v>134</v>
      </c>
      <c r="D98" s="57" t="str">
        <f t="shared" si="21"/>
        <v>SP - Rosemount House Limited</v>
      </c>
      <c r="E98" s="53" t="s">
        <v>274</v>
      </c>
      <c r="F98" s="29" t="s">
        <v>218</v>
      </c>
      <c r="G98" s="6">
        <v>96</v>
      </c>
      <c r="H98" s="52"/>
    </row>
    <row r="99" spans="1:8" x14ac:dyDescent="0.25">
      <c r="A99" s="6">
        <v>97</v>
      </c>
      <c r="B99" s="60" t="s">
        <v>325</v>
      </c>
      <c r="C99" s="28" t="s">
        <v>136</v>
      </c>
      <c r="D99" s="57" t="str">
        <f t="shared" si="21"/>
        <v>SP - SENSE</v>
      </c>
      <c r="E99" s="52" t="s">
        <v>296</v>
      </c>
      <c r="F99" s="29" t="s">
        <v>220</v>
      </c>
      <c r="G99" s="6">
        <v>97</v>
      </c>
      <c r="H99" s="52"/>
    </row>
    <row r="100" spans="1:8" x14ac:dyDescent="0.25">
      <c r="A100" s="6">
        <v>98</v>
      </c>
      <c r="B100" s="60" t="s">
        <v>325</v>
      </c>
      <c r="C100" s="28" t="s">
        <v>137</v>
      </c>
      <c r="D100" s="57" t="str">
        <f t="shared" si="21"/>
        <v>SP - Shelter (NI) Ltd.</v>
      </c>
      <c r="E100" s="53" t="s">
        <v>253</v>
      </c>
      <c r="F100" s="29" t="s">
        <v>221</v>
      </c>
      <c r="G100" s="6">
        <v>98</v>
      </c>
      <c r="H100" s="52"/>
    </row>
    <row r="101" spans="1:8" x14ac:dyDescent="0.25">
      <c r="A101" s="6">
        <v>99</v>
      </c>
      <c r="B101" s="60" t="s">
        <v>325</v>
      </c>
      <c r="C101" s="28" t="s">
        <v>138</v>
      </c>
      <c r="D101" s="57" t="str">
        <f t="shared" si="21"/>
        <v>SP - Simon Community</v>
      </c>
      <c r="E101" s="53" t="s">
        <v>254</v>
      </c>
      <c r="F101" s="29" t="s">
        <v>222</v>
      </c>
      <c r="G101" s="6">
        <v>99</v>
      </c>
      <c r="H101" s="52"/>
    </row>
    <row r="102" spans="1:8" s="52" customFormat="1" x14ac:dyDescent="0.25">
      <c r="A102" s="6">
        <v>100</v>
      </c>
      <c r="B102" s="60" t="s">
        <v>338</v>
      </c>
      <c r="C102" s="28" t="s">
        <v>138</v>
      </c>
      <c r="D102" s="57" t="str">
        <f t="shared" ref="D102" si="25">CONCATENATE(B102," - ",C102)</f>
        <v>JF - Simon Community</v>
      </c>
      <c r="E102" s="53" t="s">
        <v>254</v>
      </c>
      <c r="F102" s="29" t="s">
        <v>222</v>
      </c>
      <c r="G102" s="6">
        <v>100</v>
      </c>
    </row>
    <row r="103" spans="1:8" x14ac:dyDescent="0.25">
      <c r="A103" s="6">
        <v>101</v>
      </c>
      <c r="B103" s="60" t="s">
        <v>325</v>
      </c>
      <c r="C103" s="28" t="s">
        <v>141</v>
      </c>
      <c r="D103" s="57" t="str">
        <f t="shared" si="21"/>
        <v>SP - South Eastern Health And Social Care Trust</v>
      </c>
      <c r="E103" s="53" t="s">
        <v>269</v>
      </c>
      <c r="F103" s="29" t="s">
        <v>225</v>
      </c>
      <c r="G103" s="6">
        <v>101</v>
      </c>
      <c r="H103" s="52"/>
    </row>
    <row r="104" spans="1:8" x14ac:dyDescent="0.25">
      <c r="A104" s="6">
        <v>102</v>
      </c>
      <c r="B104" s="60" t="s">
        <v>325</v>
      </c>
      <c r="C104" s="28" t="s">
        <v>139</v>
      </c>
      <c r="D104" s="57" t="str">
        <f t="shared" si="21"/>
        <v>SP - Southern Health And Social Care Trust</v>
      </c>
      <c r="E104" s="53" t="s">
        <v>269</v>
      </c>
      <c r="F104" s="29" t="s">
        <v>223</v>
      </c>
      <c r="G104" s="6">
        <v>102</v>
      </c>
      <c r="H104" s="52"/>
    </row>
    <row r="105" spans="1:8" x14ac:dyDescent="0.25">
      <c r="A105" s="6">
        <v>103</v>
      </c>
      <c r="B105" s="60" t="s">
        <v>325</v>
      </c>
      <c r="C105" s="28" t="s">
        <v>140</v>
      </c>
      <c r="D105" s="57" t="str">
        <f t="shared" si="21"/>
        <v>SP - STEP</v>
      </c>
      <c r="E105" s="53" t="s">
        <v>255</v>
      </c>
      <c r="F105" s="29" t="s">
        <v>224</v>
      </c>
      <c r="G105" s="6">
        <v>103</v>
      </c>
      <c r="H105" s="52"/>
    </row>
    <row r="106" spans="1:8" x14ac:dyDescent="0.25">
      <c r="A106" s="6">
        <v>104</v>
      </c>
      <c r="B106" s="60" t="s">
        <v>325</v>
      </c>
      <c r="C106" s="63" t="s">
        <v>322</v>
      </c>
      <c r="D106" s="57" t="str">
        <f t="shared" si="21"/>
        <v>SP - Street Soccer NI</v>
      </c>
      <c r="E106" s="53" t="s">
        <v>323</v>
      </c>
      <c r="F106" s="29" t="s">
        <v>315</v>
      </c>
      <c r="G106" s="6">
        <v>104</v>
      </c>
      <c r="H106" s="52"/>
    </row>
    <row r="107" spans="1:8" x14ac:dyDescent="0.25">
      <c r="A107" s="6">
        <v>105</v>
      </c>
      <c r="B107" s="60" t="s">
        <v>326</v>
      </c>
      <c r="C107" s="63" t="s">
        <v>322</v>
      </c>
      <c r="D107" s="57" t="str">
        <f t="shared" si="21"/>
        <v>HL - Street Soccer NI</v>
      </c>
      <c r="E107" s="53" t="s">
        <v>323</v>
      </c>
      <c r="F107" s="29" t="s">
        <v>315</v>
      </c>
      <c r="G107" s="6">
        <v>105</v>
      </c>
      <c r="H107" s="52"/>
    </row>
    <row r="108" spans="1:8" x14ac:dyDescent="0.25">
      <c r="A108" s="6">
        <v>106</v>
      </c>
      <c r="B108" s="60" t="s">
        <v>325</v>
      </c>
      <c r="C108" s="28" t="s">
        <v>69</v>
      </c>
      <c r="D108" s="57" t="str">
        <f t="shared" si="21"/>
        <v>SP - The Abbeyfield Belfast Society Limited</v>
      </c>
      <c r="E108" s="53" t="s">
        <v>236</v>
      </c>
      <c r="F108" s="29" t="s">
        <v>153</v>
      </c>
      <c r="G108" s="6">
        <v>106</v>
      </c>
      <c r="H108" s="52"/>
    </row>
    <row r="109" spans="1:8" s="52" customFormat="1" x14ac:dyDescent="0.25">
      <c r="A109" s="6">
        <v>107</v>
      </c>
      <c r="B109" s="60" t="s">
        <v>325</v>
      </c>
      <c r="C109" s="28" t="s">
        <v>80</v>
      </c>
      <c r="D109" s="57" t="str">
        <f t="shared" si="21"/>
        <v>SP - The Beeches Professional And Therapeutic Services Ltd</v>
      </c>
      <c r="E109" s="53" t="s">
        <v>340</v>
      </c>
      <c r="F109" s="29" t="s">
        <v>164</v>
      </c>
      <c r="G109" s="6">
        <v>107</v>
      </c>
    </row>
    <row r="110" spans="1:8" s="52" customFormat="1" x14ac:dyDescent="0.25">
      <c r="A110" s="6">
        <v>108</v>
      </c>
      <c r="B110" s="60" t="s">
        <v>338</v>
      </c>
      <c r="C110" s="28" t="s">
        <v>80</v>
      </c>
      <c r="D110" s="57" t="str">
        <f t="shared" ref="D110" si="26">CONCATENATE(B110," - ",C110)</f>
        <v>JF - The Beeches Professional And Therapeutic Services Ltd</v>
      </c>
      <c r="E110" s="53" t="s">
        <v>340</v>
      </c>
      <c r="F110" s="29" t="s">
        <v>164</v>
      </c>
      <c r="G110" s="6">
        <v>108</v>
      </c>
    </row>
    <row r="111" spans="1:8" x14ac:dyDescent="0.25">
      <c r="A111" s="6">
        <v>109</v>
      </c>
      <c r="B111" s="60" t="s">
        <v>325</v>
      </c>
      <c r="C111" s="28" t="s">
        <v>142</v>
      </c>
      <c r="D111" s="57" t="str">
        <f t="shared" si="21"/>
        <v>SP - The Cedar Foundation</v>
      </c>
      <c r="E111" s="52" t="s">
        <v>297</v>
      </c>
      <c r="F111" s="29" t="s">
        <v>226</v>
      </c>
      <c r="G111" s="6">
        <v>109</v>
      </c>
      <c r="H111" s="52"/>
    </row>
    <row r="112" spans="1:8" s="52" customFormat="1" x14ac:dyDescent="0.25">
      <c r="A112" s="6">
        <v>110</v>
      </c>
      <c r="B112" s="60" t="s">
        <v>338</v>
      </c>
      <c r="C112" s="28" t="s">
        <v>142</v>
      </c>
      <c r="D112" s="57" t="str">
        <f t="shared" ref="D112" si="27">CONCATENATE(B112," - ",C112)</f>
        <v>JF - The Cedar Foundation</v>
      </c>
      <c r="E112" s="52" t="s">
        <v>297</v>
      </c>
      <c r="F112" s="29" t="s">
        <v>226</v>
      </c>
      <c r="G112" s="6">
        <v>110</v>
      </c>
    </row>
    <row r="113" spans="1:8" x14ac:dyDescent="0.25">
      <c r="A113" s="6">
        <v>111</v>
      </c>
      <c r="B113" s="60" t="s">
        <v>325</v>
      </c>
      <c r="C113" s="28" t="s">
        <v>143</v>
      </c>
      <c r="D113" s="57" t="str">
        <f t="shared" si="21"/>
        <v>SP - The Croft Community</v>
      </c>
      <c r="E113" s="53" t="s">
        <v>346</v>
      </c>
      <c r="F113" s="29" t="s">
        <v>227</v>
      </c>
      <c r="G113" s="6">
        <v>111</v>
      </c>
      <c r="H113" s="52"/>
    </row>
    <row r="114" spans="1:8" s="52" customFormat="1" x14ac:dyDescent="0.25">
      <c r="A114" s="6">
        <v>112</v>
      </c>
      <c r="B114" s="60" t="s">
        <v>338</v>
      </c>
      <c r="C114" s="28" t="s">
        <v>143</v>
      </c>
      <c r="D114" s="57" t="str">
        <f t="shared" ref="D114" si="28">CONCATENATE(B114," - ",C114)</f>
        <v>JF - The Croft Community</v>
      </c>
      <c r="E114" s="53" t="s">
        <v>346</v>
      </c>
      <c r="F114" s="29" t="s">
        <v>227</v>
      </c>
      <c r="G114" s="6">
        <v>112</v>
      </c>
    </row>
    <row r="115" spans="1:8" x14ac:dyDescent="0.25">
      <c r="A115" s="6">
        <v>113</v>
      </c>
      <c r="B115" s="60" t="s">
        <v>325</v>
      </c>
      <c r="C115" s="28" t="s">
        <v>135</v>
      </c>
      <c r="D115" s="57" t="str">
        <f t="shared" si="21"/>
        <v xml:space="preserve">SP - The Salvation Army Trustee Company Limited </v>
      </c>
      <c r="E115" s="53" t="s">
        <v>252</v>
      </c>
      <c r="F115" s="29" t="s">
        <v>219</v>
      </c>
      <c r="G115" s="6">
        <v>113</v>
      </c>
      <c r="H115" s="52"/>
    </row>
    <row r="116" spans="1:8" x14ac:dyDescent="0.25">
      <c r="A116" s="6">
        <v>114</v>
      </c>
      <c r="B116" s="60" t="s">
        <v>325</v>
      </c>
      <c r="C116" s="28" t="s">
        <v>144</v>
      </c>
      <c r="D116" s="57" t="str">
        <f t="shared" si="21"/>
        <v>SP - Threshold</v>
      </c>
      <c r="E116" s="53" t="s">
        <v>256</v>
      </c>
      <c r="F116" s="29" t="s">
        <v>228</v>
      </c>
      <c r="G116" s="6">
        <v>114</v>
      </c>
      <c r="H116" s="52"/>
    </row>
    <row r="117" spans="1:8" s="52" customFormat="1" x14ac:dyDescent="0.25">
      <c r="A117" s="6">
        <v>115</v>
      </c>
      <c r="B117" s="60" t="s">
        <v>338</v>
      </c>
      <c r="C117" s="28" t="s">
        <v>144</v>
      </c>
      <c r="D117" s="57" t="str">
        <f t="shared" ref="D117" si="29">CONCATENATE(B117," - ",C117)</f>
        <v>JF - Threshold</v>
      </c>
      <c r="E117" s="53" t="s">
        <v>256</v>
      </c>
      <c r="F117" s="29" t="s">
        <v>228</v>
      </c>
      <c r="G117" s="6">
        <v>115</v>
      </c>
    </row>
    <row r="118" spans="1:8" s="52" customFormat="1" x14ac:dyDescent="0.25">
      <c r="A118" s="6">
        <v>116</v>
      </c>
      <c r="B118" s="60" t="s">
        <v>325</v>
      </c>
      <c r="C118" s="64" t="s">
        <v>145</v>
      </c>
      <c r="D118" s="57" t="str">
        <f t="shared" si="21"/>
        <v>SP - Triangle Housing Association</v>
      </c>
      <c r="E118" s="56" t="s">
        <v>311</v>
      </c>
      <c r="F118" s="29" t="s">
        <v>229</v>
      </c>
      <c r="G118" s="6">
        <v>116</v>
      </c>
    </row>
    <row r="119" spans="1:8" s="52" customFormat="1" x14ac:dyDescent="0.25">
      <c r="A119" s="6">
        <v>117</v>
      </c>
      <c r="B119" s="60" t="s">
        <v>338</v>
      </c>
      <c r="C119" s="64" t="s">
        <v>145</v>
      </c>
      <c r="D119" s="57" t="str">
        <f t="shared" ref="D119" si="30">CONCATENATE(B119," - ",C119)</f>
        <v>JF - Triangle Housing Association</v>
      </c>
      <c r="E119" s="56" t="s">
        <v>311</v>
      </c>
      <c r="F119" s="29" t="s">
        <v>229</v>
      </c>
      <c r="G119" s="6">
        <v>117</v>
      </c>
    </row>
    <row r="120" spans="1:8" s="52" customFormat="1" x14ac:dyDescent="0.25">
      <c r="A120" s="6">
        <v>118</v>
      </c>
      <c r="B120" s="60" t="s">
        <v>325</v>
      </c>
      <c r="C120" s="64" t="s">
        <v>146</v>
      </c>
      <c r="D120" s="57" t="str">
        <f t="shared" si="21"/>
        <v>SP - Upper Springfield Development Company Ltd</v>
      </c>
      <c r="E120" s="52" t="s">
        <v>298</v>
      </c>
      <c r="F120" s="29" t="s">
        <v>230</v>
      </c>
      <c r="G120" s="6">
        <v>118</v>
      </c>
    </row>
    <row r="121" spans="1:8" s="52" customFormat="1" x14ac:dyDescent="0.25">
      <c r="A121" s="6">
        <v>119</v>
      </c>
      <c r="B121" s="60" t="s">
        <v>325</v>
      </c>
      <c r="C121" s="64" t="s">
        <v>147</v>
      </c>
      <c r="D121" s="57" t="str">
        <f t="shared" si="21"/>
        <v>SP - Welcome Organisation</v>
      </c>
      <c r="E121" s="52" t="s">
        <v>299</v>
      </c>
      <c r="F121" s="29" t="s">
        <v>231</v>
      </c>
      <c r="G121" s="6">
        <v>119</v>
      </c>
    </row>
    <row r="122" spans="1:8" s="52" customFormat="1" x14ac:dyDescent="0.25">
      <c r="A122" s="6">
        <v>120</v>
      </c>
      <c r="B122" s="60" t="s">
        <v>326</v>
      </c>
      <c r="C122" s="64" t="s">
        <v>331</v>
      </c>
      <c r="D122" s="57" t="str">
        <f t="shared" si="21"/>
        <v>HL - Welcome Organisation Drop in &amp; Street Outreach</v>
      </c>
      <c r="E122" s="52" t="s">
        <v>299</v>
      </c>
      <c r="F122" s="29" t="s">
        <v>231</v>
      </c>
      <c r="G122" s="6">
        <v>120</v>
      </c>
    </row>
    <row r="123" spans="1:8" s="52" customFormat="1" x14ac:dyDescent="0.25">
      <c r="A123" s="6">
        <v>121</v>
      </c>
      <c r="B123" s="60" t="s">
        <v>325</v>
      </c>
      <c r="C123" s="64" t="s">
        <v>148</v>
      </c>
      <c r="D123" s="57" t="str">
        <f t="shared" si="21"/>
        <v>SP - Western Health And Social Care Trust</v>
      </c>
      <c r="E123" s="53" t="s">
        <v>269</v>
      </c>
      <c r="F123" s="29" t="s">
        <v>232</v>
      </c>
      <c r="G123" s="6">
        <v>121</v>
      </c>
    </row>
    <row r="124" spans="1:8" s="52" customFormat="1" x14ac:dyDescent="0.25">
      <c r="A124" s="6">
        <v>122</v>
      </c>
      <c r="B124" s="60" t="s">
        <v>325</v>
      </c>
      <c r="C124" s="64" t="s">
        <v>150</v>
      </c>
      <c r="D124" s="57" t="str">
        <f t="shared" si="21"/>
        <v>SP - Womens Aid Antrim B'mena Carrick Larne &amp; N'abbey</v>
      </c>
      <c r="E124" s="53" t="s">
        <v>258</v>
      </c>
      <c r="F124" s="29" t="s">
        <v>234</v>
      </c>
      <c r="G124" s="6">
        <v>122</v>
      </c>
    </row>
    <row r="125" spans="1:8" s="52" customFormat="1" x14ac:dyDescent="0.25">
      <c r="A125" s="6">
        <v>123</v>
      </c>
      <c r="B125" s="60" t="s">
        <v>325</v>
      </c>
      <c r="C125" s="64" t="s">
        <v>149</v>
      </c>
      <c r="D125" s="57" t="str">
        <f t="shared" si="21"/>
        <v>SP - Women's Aid Armagh Down Ltd</v>
      </c>
      <c r="E125" s="53" t="s">
        <v>257</v>
      </c>
      <c r="F125" s="29" t="s">
        <v>233</v>
      </c>
      <c r="G125" s="6">
        <v>123</v>
      </c>
    </row>
    <row r="126" spans="1:8" s="52" customFormat="1" x14ac:dyDescent="0.25">
      <c r="A126" s="6">
        <v>124</v>
      </c>
      <c r="B126" s="60" t="s">
        <v>325</v>
      </c>
      <c r="C126" s="64" t="s">
        <v>151</v>
      </c>
      <c r="D126" s="57" t="str">
        <f t="shared" si="21"/>
        <v xml:space="preserve">SP - Woodvale and Shankill Community Housing Association Ltd. </v>
      </c>
      <c r="E126" s="53" t="s">
        <v>300</v>
      </c>
      <c r="F126" s="29" t="s">
        <v>235</v>
      </c>
      <c r="G126" s="6">
        <v>124</v>
      </c>
    </row>
    <row r="127" spans="1:8" s="52" customFormat="1" x14ac:dyDescent="0.25">
      <c r="A127" s="6"/>
      <c r="B127" s="60"/>
      <c r="C127" s="56"/>
      <c r="D127" s="56"/>
      <c r="E127" s="53"/>
      <c r="F127" s="61"/>
      <c r="G127" s="6"/>
    </row>
    <row r="128" spans="1:8" s="52" customFormat="1" x14ac:dyDescent="0.25">
      <c r="A128" s="6"/>
      <c r="B128" s="60"/>
      <c r="C128" s="56"/>
      <c r="D128" s="56"/>
      <c r="E128" s="53"/>
      <c r="F128" s="61"/>
      <c r="G128" s="6"/>
    </row>
    <row r="129" spans="1:12" s="52" customFormat="1" x14ac:dyDescent="0.25">
      <c r="A129" s="6"/>
      <c r="B129" s="60"/>
      <c r="C129" s="56"/>
      <c r="D129" s="56"/>
      <c r="E129" s="53"/>
      <c r="F129" s="61"/>
      <c r="G129" s="6"/>
    </row>
    <row r="130" spans="1:12" s="52" customFormat="1" x14ac:dyDescent="0.25">
      <c r="A130" s="6"/>
      <c r="B130" s="60"/>
      <c r="C130" s="56"/>
      <c r="D130" s="56"/>
      <c r="E130" s="53"/>
      <c r="F130" s="61"/>
      <c r="G130" s="6"/>
    </row>
    <row r="131" spans="1:12" s="52" customFormat="1" x14ac:dyDescent="0.25">
      <c r="A131" s="6"/>
      <c r="B131" s="60"/>
      <c r="C131" s="56"/>
      <c r="D131" s="56"/>
      <c r="E131" s="53"/>
      <c r="F131" s="61"/>
      <c r="G131" s="6"/>
    </row>
    <row r="132" spans="1:12" x14ac:dyDescent="0.25">
      <c r="A132" s="56"/>
      <c r="B132" s="56"/>
      <c r="C132" s="56"/>
      <c r="D132" s="56"/>
      <c r="E132" s="56"/>
      <c r="F132" s="6"/>
    </row>
    <row r="133" spans="1:12" x14ac:dyDescent="0.25">
      <c r="A133" s="56"/>
      <c r="B133" s="56"/>
      <c r="C133" s="56"/>
      <c r="D133" s="56"/>
      <c r="E133" s="56"/>
      <c r="J133" s="52" t="s">
        <v>18</v>
      </c>
      <c r="K133" s="52"/>
      <c r="L133" s="52"/>
    </row>
    <row r="134" spans="1:12" x14ac:dyDescent="0.25">
      <c r="A134" s="56"/>
      <c r="B134" s="56"/>
      <c r="C134" s="56"/>
      <c r="D134" s="56"/>
      <c r="E134" s="56"/>
      <c r="J134" s="52"/>
      <c r="K134" s="52"/>
      <c r="L134" s="52"/>
    </row>
    <row r="135" spans="1:12" x14ac:dyDescent="0.25">
      <c r="A135" s="56"/>
      <c r="B135" s="56"/>
      <c r="C135" s="56"/>
      <c r="D135" s="56"/>
      <c r="E135" s="56"/>
      <c r="J135" s="7" t="s">
        <v>61</v>
      </c>
      <c r="K135" s="3" t="s">
        <v>62</v>
      </c>
      <c r="L135" s="7">
        <v>824944</v>
      </c>
    </row>
    <row r="136" spans="1:12" x14ac:dyDescent="0.25">
      <c r="A136" s="56"/>
      <c r="B136" s="56"/>
      <c r="C136" s="56"/>
      <c r="D136" s="56"/>
      <c r="E136" s="56"/>
      <c r="J136" s="7" t="s">
        <v>63</v>
      </c>
      <c r="K136" s="3" t="s">
        <v>7</v>
      </c>
      <c r="L136" s="7">
        <v>826102</v>
      </c>
    </row>
    <row r="137" spans="1:12" x14ac:dyDescent="0.25">
      <c r="A137" s="56"/>
      <c r="B137" s="56"/>
      <c r="C137" s="56"/>
      <c r="D137" s="56"/>
      <c r="E137" s="56"/>
      <c r="J137" s="7" t="s">
        <v>64</v>
      </c>
      <c r="K137" s="3" t="s">
        <v>40</v>
      </c>
      <c r="L137" s="7">
        <v>824941</v>
      </c>
    </row>
    <row r="138" spans="1:12" x14ac:dyDescent="0.25">
      <c r="A138" s="56"/>
      <c r="B138" s="56"/>
      <c r="C138" s="56"/>
      <c r="D138" s="56"/>
      <c r="E138" s="56"/>
      <c r="J138" s="7" t="s">
        <v>64</v>
      </c>
      <c r="K138" s="3" t="s">
        <v>41</v>
      </c>
      <c r="L138" s="7">
        <v>824941</v>
      </c>
    </row>
    <row r="139" spans="1:12" ht="30" x14ac:dyDescent="0.25">
      <c r="A139" s="56"/>
      <c r="B139" s="56"/>
      <c r="C139" s="56"/>
      <c r="D139" s="56"/>
      <c r="E139" s="56"/>
      <c r="J139" s="7" t="s">
        <v>64</v>
      </c>
      <c r="K139" s="3" t="s">
        <v>42</v>
      </c>
      <c r="L139" s="7">
        <v>824941</v>
      </c>
    </row>
    <row r="140" spans="1:12" x14ac:dyDescent="0.25">
      <c r="A140" s="56"/>
      <c r="B140" s="56"/>
      <c r="C140" s="56"/>
      <c r="D140" s="56"/>
      <c r="E140" s="56"/>
      <c r="J140" s="7" t="s">
        <v>66</v>
      </c>
      <c r="K140" s="3" t="s">
        <v>12</v>
      </c>
      <c r="L140" s="7">
        <v>824942</v>
      </c>
    </row>
    <row r="141" spans="1:12" x14ac:dyDescent="0.25">
      <c r="A141" s="56"/>
      <c r="B141" s="56"/>
      <c r="C141" s="56"/>
      <c r="D141" s="56"/>
      <c r="E141" s="56"/>
      <c r="J141" s="27" t="s">
        <v>67</v>
      </c>
      <c r="K141" s="3" t="s">
        <v>14</v>
      </c>
      <c r="L141" s="7">
        <v>824948</v>
      </c>
    </row>
    <row r="142" spans="1:12" x14ac:dyDescent="0.25">
      <c r="A142" s="56"/>
      <c r="B142" s="56"/>
      <c r="C142" s="56"/>
      <c r="D142" s="56"/>
      <c r="E142" s="56"/>
    </row>
    <row r="143" spans="1:12" x14ac:dyDescent="0.25">
      <c r="A143" s="56"/>
      <c r="B143" s="56"/>
      <c r="C143" s="56"/>
      <c r="D143" s="56"/>
      <c r="E143" s="56"/>
    </row>
    <row r="144" spans="1:12" x14ac:dyDescent="0.25">
      <c r="A144" s="56"/>
      <c r="B144" s="56"/>
      <c r="C144" s="56"/>
      <c r="D144" s="56"/>
      <c r="E144" s="56"/>
    </row>
    <row r="145" spans="1:12" x14ac:dyDescent="0.25">
      <c r="A145" s="56"/>
      <c r="B145" s="56"/>
      <c r="C145" s="56"/>
      <c r="D145" s="56"/>
      <c r="E145" s="56"/>
    </row>
    <row r="146" spans="1:12" x14ac:dyDescent="0.25">
      <c r="A146" s="56"/>
      <c r="B146" s="56"/>
      <c r="C146" s="56"/>
      <c r="D146" s="56"/>
      <c r="E146" s="56"/>
      <c r="J146" s="16" t="s">
        <v>47</v>
      </c>
      <c r="K146" s="16"/>
      <c r="L146" s="52"/>
    </row>
    <row r="147" spans="1:12" x14ac:dyDescent="0.25">
      <c r="A147" s="56"/>
      <c r="B147" s="56"/>
      <c r="C147" s="56"/>
      <c r="D147" s="56"/>
      <c r="E147" s="56"/>
      <c r="J147" s="14" t="s">
        <v>48</v>
      </c>
      <c r="K147" s="14"/>
      <c r="L147" s="52"/>
    </row>
    <row r="148" spans="1:12" x14ac:dyDescent="0.25">
      <c r="A148" s="56"/>
      <c r="B148" s="56"/>
      <c r="C148" s="56"/>
      <c r="D148" s="56"/>
      <c r="E148" s="56"/>
      <c r="J148" s="14" t="s">
        <v>49</v>
      </c>
      <c r="K148" s="14"/>
      <c r="L148" s="52"/>
    </row>
    <row r="149" spans="1:12" x14ac:dyDescent="0.25">
      <c r="A149" s="56"/>
      <c r="B149" s="56"/>
      <c r="C149" s="56"/>
      <c r="D149" s="56"/>
      <c r="E149" s="56"/>
      <c r="J149" s="14" t="s">
        <v>50</v>
      </c>
      <c r="K149" s="14"/>
      <c r="L149" s="52"/>
    </row>
    <row r="150" spans="1:12" x14ac:dyDescent="0.25">
      <c r="A150" s="56"/>
      <c r="B150" s="56"/>
      <c r="C150" s="56"/>
      <c r="D150" s="56"/>
      <c r="E150" s="56"/>
      <c r="J150" s="14" t="s">
        <v>51</v>
      </c>
      <c r="K150" s="14"/>
      <c r="L150" s="52"/>
    </row>
    <row r="151" spans="1:12" x14ac:dyDescent="0.25">
      <c r="A151" s="56"/>
      <c r="B151" s="56"/>
      <c r="C151" s="56"/>
      <c r="D151" s="56"/>
      <c r="E151" s="56"/>
      <c r="J151" s="14" t="s">
        <v>52</v>
      </c>
      <c r="K151" s="14"/>
      <c r="L151" s="52"/>
    </row>
    <row r="152" spans="1:12" x14ac:dyDescent="0.25">
      <c r="A152" s="56"/>
      <c r="B152" s="56"/>
      <c r="C152" s="56"/>
      <c r="D152" s="56"/>
      <c r="E152" s="56"/>
      <c r="J152" s="14" t="s">
        <v>53</v>
      </c>
      <c r="K152" s="14"/>
      <c r="L152" s="52"/>
    </row>
    <row r="153" spans="1:12" x14ac:dyDescent="0.25">
      <c r="A153" s="56"/>
      <c r="B153" s="56"/>
      <c r="C153" s="56"/>
      <c r="D153" s="56"/>
      <c r="E153" s="56"/>
      <c r="J153" s="14" t="s">
        <v>54</v>
      </c>
      <c r="K153" s="14"/>
      <c r="L153" s="52"/>
    </row>
    <row r="154" spans="1:12" x14ac:dyDescent="0.25">
      <c r="A154" s="56"/>
      <c r="B154" s="56"/>
      <c r="C154" s="56"/>
      <c r="D154" s="56"/>
      <c r="E154" s="56"/>
      <c r="J154" s="14" t="s">
        <v>55</v>
      </c>
      <c r="K154" s="14"/>
      <c r="L154" s="52"/>
    </row>
    <row r="155" spans="1:12" x14ac:dyDescent="0.25">
      <c r="A155" s="56"/>
      <c r="B155" s="56"/>
      <c r="C155" s="56"/>
      <c r="D155" s="56"/>
      <c r="E155" s="56"/>
      <c r="J155" s="14" t="s">
        <v>56</v>
      </c>
      <c r="K155" s="14"/>
      <c r="L155" s="52"/>
    </row>
    <row r="156" spans="1:12" x14ac:dyDescent="0.25">
      <c r="A156" s="56"/>
      <c r="B156" s="56"/>
      <c r="C156" s="56"/>
      <c r="D156" s="56"/>
      <c r="E156" s="56"/>
      <c r="J156" s="15" t="s">
        <v>57</v>
      </c>
      <c r="K156" s="15"/>
      <c r="L156" s="52"/>
    </row>
    <row r="157" spans="1:12" x14ac:dyDescent="0.25">
      <c r="A157" s="56"/>
      <c r="B157" s="56"/>
      <c r="C157" s="56"/>
      <c r="D157" s="56"/>
      <c r="E157" s="56"/>
    </row>
    <row r="158" spans="1:12" x14ac:dyDescent="0.25">
      <c r="A158" s="56"/>
      <c r="B158" s="56"/>
      <c r="C158" s="56"/>
      <c r="D158" s="56"/>
      <c r="E158" s="56"/>
    </row>
    <row r="159" spans="1:12" x14ac:dyDescent="0.25">
      <c r="A159" s="56"/>
      <c r="B159" s="56"/>
      <c r="C159" s="56"/>
      <c r="D159" s="56"/>
      <c r="E159" s="56"/>
    </row>
  </sheetData>
  <sortState ref="B3:F98">
    <sortCondition ref="C3:C98"/>
  </sortState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Lookups - Hide</vt:lpstr>
      <vt:lpstr>'Order form'!Print_Area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Ferguson</dc:creator>
  <cp:lastModifiedBy>Simon Brown</cp:lastModifiedBy>
  <cp:lastPrinted>2020-05-19T16:43:09Z</cp:lastPrinted>
  <dcterms:created xsi:type="dcterms:W3CDTF">2020-05-19T15:21:47Z</dcterms:created>
  <dcterms:modified xsi:type="dcterms:W3CDTF">2021-10-07T09:56:55Z</dcterms:modified>
</cp:coreProperties>
</file>