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U:\"/>
    </mc:Choice>
  </mc:AlternateContent>
  <workbookProtection workbookAlgorithmName="SHA-512" workbookHashValue="hx+gAVMxAMLLLvFpGLFC+04pgYuUm148hbci1cPn533Eq3WCULorcHFy5s+ZEGFHrQPirS5dKKrM0A7E33weeg==" workbookSaltValue="9kqDBXNDpiBk7GEwPz8Y2g==" workbookSpinCount="100000" lockStructure="1"/>
  <bookViews>
    <workbookView xWindow="480" yWindow="90" windowWidth="9555" windowHeight="6810" firstSheet="1" activeTab="1"/>
  </bookViews>
  <sheets>
    <sheet name="Sheet3" sheetId="3" state="hidden" r:id="rId1"/>
    <sheet name="Quick Calculator" sheetId="8" r:id="rId2"/>
  </sheets>
  <calcPr calcId="162913"/>
</workbook>
</file>

<file path=xl/calcChain.xml><?xml version="1.0" encoding="utf-8"?>
<calcChain xmlns="http://schemas.openxmlformats.org/spreadsheetml/2006/main">
  <c r="F6" i="8" l="1"/>
  <c r="F7" i="8" s="1"/>
  <c r="F8" i="8" l="1"/>
  <c r="E35" i="3" l="1"/>
  <c r="E37" i="3" s="1"/>
  <c r="G30" i="3"/>
  <c r="F30" i="3"/>
  <c r="E30" i="3"/>
  <c r="D30" i="3"/>
  <c r="C30" i="3"/>
  <c r="B30" i="3"/>
  <c r="G29" i="3"/>
  <c r="F29" i="3"/>
  <c r="E29" i="3"/>
  <c r="D29" i="3"/>
  <c r="C29" i="3"/>
  <c r="B29" i="3"/>
  <c r="G28" i="3"/>
  <c r="F28" i="3"/>
  <c r="E28" i="3"/>
  <c r="D28" i="3"/>
  <c r="C28" i="3"/>
  <c r="B28" i="3"/>
  <c r="G27" i="3"/>
  <c r="F27" i="3"/>
  <c r="E27" i="3"/>
  <c r="D27" i="3"/>
  <c r="C27" i="3"/>
  <c r="B27" i="3"/>
  <c r="G26" i="3"/>
  <c r="F26" i="3"/>
  <c r="E26" i="3"/>
  <c r="D26" i="3"/>
  <c r="C26" i="3"/>
  <c r="B26" i="3"/>
  <c r="G25" i="3"/>
  <c r="F25" i="3"/>
  <c r="E25" i="3"/>
  <c r="D25" i="3"/>
  <c r="C25" i="3"/>
  <c r="B25" i="3"/>
  <c r="G24" i="3"/>
  <c r="F24" i="3"/>
  <c r="E24" i="3"/>
  <c r="D24" i="3"/>
  <c r="C24" i="3"/>
  <c r="B24" i="3"/>
  <c r="G19" i="3"/>
  <c r="F19" i="3"/>
  <c r="E19" i="3"/>
  <c r="D19" i="3"/>
  <c r="C19" i="3"/>
  <c r="B19" i="3"/>
  <c r="G18" i="3"/>
  <c r="F18" i="3"/>
  <c r="E18" i="3"/>
  <c r="D18" i="3"/>
  <c r="C18" i="3"/>
  <c r="B18" i="3"/>
  <c r="G17" i="3"/>
  <c r="F17" i="3"/>
  <c r="E17" i="3"/>
  <c r="D17" i="3"/>
  <c r="C17" i="3"/>
  <c r="B17" i="3"/>
  <c r="G16" i="3"/>
  <c r="F16" i="3"/>
  <c r="E16" i="3"/>
  <c r="D16" i="3"/>
  <c r="C16" i="3"/>
  <c r="B16" i="3"/>
  <c r="G15" i="3"/>
  <c r="F15" i="3"/>
  <c r="E15" i="3"/>
  <c r="D15" i="3"/>
  <c r="C15" i="3"/>
  <c r="B15" i="3"/>
  <c r="G14" i="3"/>
  <c r="F14" i="3"/>
  <c r="E14" i="3"/>
  <c r="D14" i="3"/>
  <c r="C14" i="3"/>
  <c r="B14" i="3"/>
  <c r="G13" i="3"/>
  <c r="F13" i="3"/>
  <c r="E13" i="3"/>
  <c r="D13" i="3"/>
  <c r="C13" i="3"/>
  <c r="B13" i="3"/>
</calcChain>
</file>

<file path=xl/sharedStrings.xml><?xml version="1.0" encoding="utf-8"?>
<sst xmlns="http://schemas.openxmlformats.org/spreadsheetml/2006/main" count="32" uniqueCount="30">
  <si>
    <t>Market Value</t>
  </si>
  <si>
    <t>Minumum</t>
  </si>
  <si>
    <t>Maximum</t>
  </si>
  <si>
    <t>Lease term available of minimum 80 years and maximum 125 years:</t>
  </si>
  <si>
    <t>Minimum Consideration</t>
  </si>
  <si>
    <t>Market Value of Property (£K)(M)</t>
  </si>
  <si>
    <t>Years remaining on lease (UT)</t>
  </si>
  <si>
    <t>The consideration payable to NIHE is the product of :                            [M – {(UT/80).M}].[1 – (UT/125)] = consideration payable</t>
  </si>
  <si>
    <t xml:space="preserve">Restricted to </t>
  </si>
  <si>
    <t>Assumptions</t>
  </si>
  <si>
    <r>
      <t>f.</t>
    </r>
    <r>
      <rPr>
        <sz val="7"/>
        <rFont val="Times New Roman"/>
        <family val="1"/>
      </rPr>
      <t xml:space="preserve">        </t>
    </r>
    <r>
      <rPr>
        <sz val="11"/>
        <rFont val="Calibri"/>
        <family val="2"/>
        <scheme val="minor"/>
      </rPr>
      <t xml:space="preserve">On the premise stated at 5b above, the implication follows that there is no market value released if the existing term remaining is 80 years or more. I would therefore propose that in such cases the consideration payable to NIHE for extending the lease back to the full 125 years (or such lesser term necessary to maintain the existing coterminous expiry leases in the same block) would represent a fair value figure of 2.5% of the market value (to be assessed at the time of application to extend and assuming the extended lease term was in place), or £2,500, whichever is the higher. In the example case the consideration figure would therefore be £2,500 either way, with each side to pay its own transaction costs;  </t>
    </r>
  </si>
  <si>
    <t>Quick Calculator</t>
  </si>
  <si>
    <t>(Please Update)</t>
  </si>
  <si>
    <t>Current Unexpired Term Remaining (years)</t>
  </si>
  <si>
    <t>Calculated Premium</t>
  </si>
  <si>
    <t>Release Value</t>
  </si>
  <si>
    <t>(If Unexpired Term &lt;80 Yrs)</t>
  </si>
  <si>
    <t>Premium to be Charged</t>
  </si>
  <si>
    <t>Method 1 - 80 Years or more Unexpired Lease Term Remaining</t>
  </si>
  <si>
    <t>Premium for extending the lease with be either 2.5% of the Market Value of the flat or a minimum premium of £2,500 - whichever sum is higher.</t>
  </si>
  <si>
    <t>Method 2 - Less than 80 Years Unexpired Lease Term Remaining</t>
  </si>
  <si>
    <t>UT = Remaining Unexpired Term on Existing Lease</t>
  </si>
  <si>
    <t>80 represents number of unexpired years at or above which no adverse effect on the market value of the flat is perceived</t>
  </si>
  <si>
    <t>125 represents optimum length of a lease</t>
  </si>
  <si>
    <t>Extension of Leasehold Flat Terms</t>
  </si>
  <si>
    <t>M = Market Value assuming Lease has been extended</t>
  </si>
  <si>
    <t>Market Value assuming Lease has been extended (£'s)</t>
  </si>
  <si>
    <t>[M-((UT/80)*M)]*[1-(UT/125)] = Consideration Payable</t>
  </si>
  <si>
    <t xml:space="preserve">Should the calculated premium to be charged in cases with a leasehold interest of less than 80 years be less than £2,500, then either 2.5% of market value or the minimum equitable value premium will apply, whichever is the higher. </t>
  </si>
  <si>
    <t>This calculator provides an estimated Premium for information purposes only.  The full  and final Premium to be paid will be determined by the Housing Executive following application and assessment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</si>
</sst>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_-* #,##0_-;\-* #,##0_-;_-* &quot;-&quot;??_-;_-@_-"/>
  </numFmts>
  <fonts count="22" x14ac:knownFonts="1">
    <font>
      <sz val="11"/>
      <color theme="1"/>
      <name val="Calibri"/>
      <family val="2"/>
      <scheme val="minor"/>
    </font>
    <font>
      <sz val="11"/>
      <color theme="1"/>
      <name val="Calibri"/>
      <family val="2"/>
      <scheme val="minor"/>
    </font>
    <font>
      <b/>
      <sz val="11"/>
      <color theme="1"/>
      <name val="Calibri"/>
      <family val="2"/>
      <scheme val="minor"/>
    </font>
    <font>
      <sz val="11"/>
      <color rgb="FF1F497D"/>
      <name val="Calibri"/>
      <family val="2"/>
      <scheme val="minor"/>
    </font>
    <font>
      <b/>
      <sz val="11"/>
      <color rgb="FF1F497D"/>
      <name val="Calibri"/>
      <family val="2"/>
    </font>
    <font>
      <sz val="11"/>
      <color rgb="FF1F497D"/>
      <name val="Calibri"/>
      <family val="2"/>
    </font>
    <font>
      <b/>
      <sz val="11"/>
      <color rgb="FFFF0000"/>
      <name val="Calibri"/>
      <family val="2"/>
      <scheme val="minor"/>
    </font>
    <font>
      <sz val="11"/>
      <name val="Calibri"/>
      <family val="2"/>
      <scheme val="minor"/>
    </font>
    <font>
      <sz val="7"/>
      <name val="Times New Roman"/>
      <family val="1"/>
    </font>
    <font>
      <sz val="11"/>
      <color rgb="FFFF0000"/>
      <name val="Calibri"/>
      <family val="2"/>
      <scheme val="minor"/>
    </font>
    <font>
      <b/>
      <sz val="11"/>
      <color rgb="FF1F497D"/>
      <name val="Calibri"/>
      <family val="2"/>
      <scheme val="minor"/>
    </font>
    <font>
      <b/>
      <u/>
      <sz val="11"/>
      <color theme="1"/>
      <name val="Calibri"/>
      <family val="2"/>
      <scheme val="minor"/>
    </font>
    <font>
      <sz val="10"/>
      <color theme="1"/>
      <name val="Calibri"/>
      <family val="2"/>
      <scheme val="minor"/>
    </font>
    <font>
      <sz val="9"/>
      <color theme="1"/>
      <name val="Calibri"/>
      <family val="2"/>
      <scheme val="minor"/>
    </font>
    <font>
      <b/>
      <sz val="10"/>
      <color theme="1"/>
      <name val="Calibri"/>
      <family val="2"/>
      <scheme val="minor"/>
    </font>
    <font>
      <sz val="9"/>
      <color theme="2"/>
      <name val="Calibri"/>
      <family val="2"/>
      <scheme val="minor"/>
    </font>
    <font>
      <b/>
      <i/>
      <sz val="9"/>
      <color rgb="FFFF0000"/>
      <name val="Calibri"/>
      <family val="2"/>
      <scheme val="minor"/>
    </font>
    <font>
      <b/>
      <sz val="22"/>
      <color rgb="FF1F497D"/>
      <name val="Calibri"/>
      <family val="2"/>
      <scheme val="minor"/>
    </font>
    <font>
      <b/>
      <sz val="22"/>
      <name val="Calibri"/>
      <family val="2"/>
      <scheme val="minor"/>
    </font>
    <font>
      <b/>
      <sz val="28"/>
      <color theme="1"/>
      <name val="Calibri"/>
      <family val="2"/>
      <scheme val="minor"/>
    </font>
    <font>
      <sz val="14"/>
      <color theme="1"/>
      <name val="Calibri"/>
      <family val="2"/>
      <scheme val="minor"/>
    </font>
    <font>
      <b/>
      <sz val="14"/>
      <color theme="0"/>
      <name val="Calibri"/>
      <family val="2"/>
      <scheme val="minor"/>
    </font>
  </fonts>
  <fills count="6">
    <fill>
      <patternFill patternType="none"/>
    </fill>
    <fill>
      <patternFill patternType="gray125"/>
    </fill>
    <fill>
      <patternFill patternType="solid">
        <fgColor theme="1"/>
        <bgColor indexed="64"/>
      </patternFill>
    </fill>
    <fill>
      <patternFill patternType="solid">
        <fgColor rgb="FFFFFF00"/>
        <bgColor indexed="64"/>
      </patternFill>
    </fill>
    <fill>
      <patternFill patternType="solid">
        <fgColor theme="2"/>
        <bgColor indexed="64"/>
      </patternFill>
    </fill>
    <fill>
      <patternFill patternType="solid">
        <fgColor theme="8" tint="0.79998168889431442"/>
        <bgColor indexed="64"/>
      </patternFill>
    </fill>
  </fills>
  <borders count="27">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diagonal/>
    </border>
    <border>
      <left/>
      <right/>
      <top style="medium">
        <color indexed="64"/>
      </top>
      <bottom style="thin">
        <color indexed="64"/>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top/>
      <bottom/>
      <diagonal/>
    </border>
    <border>
      <left/>
      <right style="thin">
        <color indexed="64"/>
      </right>
      <top/>
      <bottom/>
      <diagonal/>
    </border>
    <border>
      <left style="thin">
        <color indexed="64"/>
      </left>
      <right style="medium">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s>
  <cellStyleXfs count="2">
    <xf numFmtId="0" fontId="0" fillId="0" borderId="0"/>
    <xf numFmtId="43" fontId="1" fillId="0" borderId="0" applyFont="0" applyFill="0" applyBorder="0" applyAlignment="0" applyProtection="0"/>
  </cellStyleXfs>
  <cellXfs count="58">
    <xf numFmtId="0" fontId="0" fillId="0" borderId="0" xfId="0"/>
    <xf numFmtId="43" fontId="0" fillId="0" borderId="0" xfId="1" applyFont="1"/>
    <xf numFmtId="164" fontId="0" fillId="0" borderId="0" xfId="1" applyNumberFormat="1" applyFont="1"/>
    <xf numFmtId="0" fontId="4" fillId="0" borderId="1" xfId="0" applyFont="1" applyBorder="1" applyAlignment="1">
      <alignment horizontal="center" vertical="center" wrapText="1"/>
    </xf>
    <xf numFmtId="0" fontId="4" fillId="0" borderId="3" xfId="0" applyFont="1" applyBorder="1" applyAlignment="1">
      <alignment horizontal="center" vertical="center" wrapText="1"/>
    </xf>
    <xf numFmtId="0" fontId="0" fillId="0" borderId="0" xfId="0" applyAlignment="1">
      <alignment vertical="center" wrapText="1"/>
    </xf>
    <xf numFmtId="0" fontId="3" fillId="0" borderId="0" xfId="0" applyFont="1" applyAlignment="1">
      <alignment vertical="center" wrapText="1"/>
    </xf>
    <xf numFmtId="0" fontId="0" fillId="0" borderId="0" xfId="0" applyAlignment="1">
      <alignment wrapText="1"/>
    </xf>
    <xf numFmtId="43" fontId="5" fillId="0" borderId="4" xfId="1" applyFont="1" applyBorder="1" applyAlignment="1">
      <alignment vertical="center" wrapText="1"/>
    </xf>
    <xf numFmtId="0" fontId="3" fillId="2" borderId="0" xfId="0" applyFont="1" applyFill="1" applyAlignment="1">
      <alignment vertical="center" wrapText="1"/>
    </xf>
    <xf numFmtId="0" fontId="4" fillId="0" borderId="2" xfId="0" applyFont="1" applyBorder="1" applyAlignment="1">
      <alignment horizontal="center" vertical="center" wrapText="1"/>
    </xf>
    <xf numFmtId="3" fontId="0" fillId="0" borderId="0" xfId="0" applyNumberFormat="1"/>
    <xf numFmtId="0" fontId="6" fillId="0" borderId="0" xfId="0" applyFont="1" applyAlignment="1">
      <alignment wrapText="1"/>
    </xf>
    <xf numFmtId="0" fontId="7" fillId="0" borderId="0" xfId="0" applyFont="1" applyAlignment="1">
      <alignment horizontal="left" vertical="center" wrapText="1"/>
    </xf>
    <xf numFmtId="0" fontId="7" fillId="0" borderId="0" xfId="0" applyFont="1"/>
    <xf numFmtId="0" fontId="7" fillId="0" borderId="0" xfId="0" applyFont="1" applyAlignment="1">
      <alignment vertical="center" wrapText="1"/>
    </xf>
    <xf numFmtId="0" fontId="10" fillId="0" borderId="0" xfId="0" applyFont="1" applyAlignment="1">
      <alignment horizontal="right" vertical="center" wrapText="1"/>
    </xf>
    <xf numFmtId="164" fontId="2" fillId="0" borderId="0" xfId="1" applyNumberFormat="1" applyFont="1" applyAlignment="1">
      <alignment wrapText="1"/>
    </xf>
    <xf numFmtId="164" fontId="9" fillId="0" borderId="0" xfId="1" applyNumberFormat="1" applyFont="1"/>
    <xf numFmtId="0" fontId="2" fillId="0" borderId="7" xfId="0" applyFont="1" applyFill="1" applyBorder="1" applyAlignment="1">
      <alignment horizontal="center"/>
    </xf>
    <xf numFmtId="164" fontId="12" fillId="3" borderId="14" xfId="1" applyNumberFormat="1" applyFont="1" applyFill="1" applyBorder="1" applyAlignment="1" applyProtection="1">
      <alignment vertical="center" wrapText="1"/>
      <protection locked="0"/>
    </xf>
    <xf numFmtId="164" fontId="12" fillId="3" borderId="13" xfId="1" applyNumberFormat="1" applyFont="1" applyFill="1" applyBorder="1" applyAlignment="1" applyProtection="1">
      <alignment vertical="center"/>
      <protection locked="0"/>
    </xf>
    <xf numFmtId="164" fontId="12" fillId="5" borderId="14" xfId="1" applyNumberFormat="1" applyFont="1" applyFill="1" applyBorder="1" applyAlignment="1" applyProtection="1">
      <alignment vertical="center"/>
    </xf>
    <xf numFmtId="164" fontId="12" fillId="5" borderId="24" xfId="1" applyNumberFormat="1" applyFont="1" applyFill="1" applyBorder="1" applyAlignment="1" applyProtection="1">
      <alignment vertical="center"/>
    </xf>
    <xf numFmtId="0" fontId="19" fillId="0" borderId="0" xfId="0" applyFont="1" applyProtection="1">
      <protection locked="0"/>
    </xf>
    <xf numFmtId="0" fontId="0" fillId="0" borderId="0" xfId="0" applyProtection="1">
      <protection locked="0"/>
    </xf>
    <xf numFmtId="0" fontId="18" fillId="0" borderId="0" xfId="0" applyFont="1" applyAlignment="1" applyProtection="1">
      <alignment vertical="center"/>
      <protection locked="0"/>
    </xf>
    <xf numFmtId="0" fontId="17" fillId="0" borderId="0" xfId="0" applyFont="1" applyAlignment="1" applyProtection="1">
      <alignment vertical="center" wrapText="1"/>
      <protection locked="0"/>
    </xf>
    <xf numFmtId="0" fontId="12" fillId="4" borderId="11" xfId="0" applyFont="1" applyFill="1" applyBorder="1" applyAlignment="1" applyProtection="1">
      <alignment vertical="center" wrapText="1"/>
      <protection locked="0"/>
    </xf>
    <xf numFmtId="0" fontId="12" fillId="4" borderId="15" xfId="0" applyFont="1" applyFill="1" applyBorder="1" applyAlignment="1" applyProtection="1">
      <alignment vertical="center" wrapText="1"/>
      <protection locked="0"/>
    </xf>
    <xf numFmtId="0" fontId="16" fillId="4" borderId="15" xfId="0" applyFont="1" applyFill="1" applyBorder="1" applyAlignment="1" applyProtection="1">
      <alignment horizontal="center" vertical="center" wrapText="1"/>
      <protection locked="0"/>
    </xf>
    <xf numFmtId="0" fontId="13" fillId="4" borderId="12" xfId="0" applyFont="1" applyFill="1" applyBorder="1" applyAlignment="1" applyProtection="1">
      <alignment vertical="center" wrapText="1"/>
      <protection locked="0"/>
    </xf>
    <xf numFmtId="43" fontId="0" fillId="0" borderId="0" xfId="0" applyNumberFormat="1" applyProtection="1">
      <protection locked="0"/>
    </xf>
    <xf numFmtId="0" fontId="12" fillId="4" borderId="25" xfId="0" applyFont="1" applyFill="1" applyBorder="1" applyAlignment="1" applyProtection="1">
      <alignment vertical="center"/>
      <protection locked="0"/>
    </xf>
    <xf numFmtId="0" fontId="12" fillId="4" borderId="26" xfId="0" applyFont="1" applyFill="1" applyBorder="1" applyAlignment="1" applyProtection="1">
      <alignment vertical="center"/>
      <protection locked="0"/>
    </xf>
    <xf numFmtId="0" fontId="16" fillId="4" borderId="16" xfId="0" applyFont="1" applyFill="1" applyBorder="1" applyAlignment="1" applyProtection="1">
      <alignment horizontal="center" vertical="center"/>
      <protection locked="0"/>
    </xf>
    <xf numFmtId="0" fontId="15" fillId="4" borderId="17" xfId="0" applyFont="1" applyFill="1" applyBorder="1" applyAlignment="1" applyProtection="1">
      <alignment vertical="center"/>
      <protection locked="0"/>
    </xf>
    <xf numFmtId="0" fontId="14" fillId="4" borderId="18" xfId="0" applyFont="1" applyFill="1" applyBorder="1" applyAlignment="1" applyProtection="1">
      <alignment horizontal="left" vertical="center"/>
      <protection locked="0"/>
    </xf>
    <xf numFmtId="0" fontId="13" fillId="4" borderId="19" xfId="0" applyFont="1" applyFill="1" applyBorder="1" applyAlignment="1" applyProtection="1">
      <alignment horizontal="left" vertical="center"/>
      <protection locked="0"/>
    </xf>
    <xf numFmtId="0" fontId="16" fillId="4" borderId="19" xfId="0" applyFont="1" applyFill="1" applyBorder="1" applyAlignment="1" applyProtection="1">
      <alignment horizontal="center" vertical="center"/>
      <protection locked="0"/>
    </xf>
    <xf numFmtId="0" fontId="15" fillId="4" borderId="20" xfId="0" applyFont="1" applyFill="1" applyBorder="1" applyAlignment="1" applyProtection="1">
      <alignment vertical="center"/>
      <protection locked="0"/>
    </xf>
    <xf numFmtId="0" fontId="14" fillId="4" borderId="22" xfId="0" applyFont="1" applyFill="1" applyBorder="1" applyAlignment="1" applyProtection="1">
      <alignment horizontal="left" vertical="center"/>
      <protection locked="0"/>
    </xf>
    <xf numFmtId="0" fontId="13" fillId="4" borderId="0" xfId="0" applyFont="1" applyFill="1" applyBorder="1" applyAlignment="1" applyProtection="1">
      <alignment horizontal="left" vertical="center"/>
      <protection locked="0"/>
    </xf>
    <xf numFmtId="0" fontId="16" fillId="4" borderId="0" xfId="0" applyFont="1" applyFill="1" applyBorder="1" applyAlignment="1" applyProtection="1">
      <alignment horizontal="center" vertical="center"/>
      <protection locked="0"/>
    </xf>
    <xf numFmtId="0" fontId="15" fillId="4" borderId="23" xfId="0" applyFont="1" applyFill="1" applyBorder="1" applyAlignment="1" applyProtection="1">
      <alignment vertical="center"/>
      <protection locked="0"/>
    </xf>
    <xf numFmtId="0" fontId="0" fillId="0" borderId="0" xfId="0" applyAlignment="1" applyProtection="1">
      <alignment wrapText="1"/>
      <protection locked="0"/>
    </xf>
    <xf numFmtId="0" fontId="11" fillId="0" borderId="0" xfId="0" applyFont="1" applyProtection="1">
      <protection locked="0"/>
    </xf>
    <xf numFmtId="0" fontId="20" fillId="0" borderId="0" xfId="0" applyFont="1" applyProtection="1">
      <protection locked="0"/>
    </xf>
    <xf numFmtId="0" fontId="21" fillId="2" borderId="8" xfId="0" applyFont="1" applyFill="1" applyBorder="1" applyAlignment="1" applyProtection="1">
      <alignment vertical="center"/>
      <protection locked="0"/>
    </xf>
    <xf numFmtId="0" fontId="21" fillId="2" borderId="9" xfId="0" applyFont="1" applyFill="1" applyBorder="1" applyAlignment="1" applyProtection="1">
      <alignment vertical="center"/>
      <protection locked="0"/>
    </xf>
    <xf numFmtId="0" fontId="21" fillId="2" borderId="21" xfId="0" applyFont="1" applyFill="1" applyBorder="1" applyAlignment="1" applyProtection="1">
      <alignment vertical="center"/>
      <protection locked="0"/>
    </xf>
    <xf numFmtId="164" fontId="21" fillId="2" borderId="10" xfId="1" applyNumberFormat="1" applyFont="1" applyFill="1" applyBorder="1" applyAlignment="1" applyProtection="1">
      <alignment vertical="center"/>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2" xfId="0" applyFont="1" applyBorder="1" applyAlignment="1">
      <alignment horizontal="center" vertical="center" wrapText="1"/>
    </xf>
    <xf numFmtId="0" fontId="2" fillId="0" borderId="7" xfId="0" applyFont="1" applyBorder="1" applyAlignment="1">
      <alignment horizontal="center"/>
    </xf>
    <xf numFmtId="0" fontId="0" fillId="0" borderId="0" xfId="0" applyAlignment="1" applyProtection="1">
      <alignment horizontal="left" vertical="top" wrapText="1"/>
      <protection locked="0"/>
    </xf>
    <xf numFmtId="0" fontId="6" fillId="0" borderId="0" xfId="0" applyFont="1" applyAlignment="1" applyProtection="1">
      <alignment horizontal="center" vertical="center" wrapText="1"/>
      <protection locked="0"/>
    </xf>
  </cellXfs>
  <cellStyles count="2">
    <cellStyle name="Comma" xfId="1" builtinId="3"/>
    <cellStyle name="Normal" xfId="0" builtinId="0"/>
  </cellStyles>
  <dxfs count="1">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Spin" dx="16" fmlaLink="$E$5" max="150" page="10" val="100"/>
</file>

<file path=xl/ctrlProps/ctrlProp2.xml><?xml version="1.0" encoding="utf-8"?>
<formControlPr xmlns="http://schemas.microsoft.com/office/spreadsheetml/2009/9/main" objectType="Spin" dx="16" fmlaLink="$F$4" max="150" page="10" val="0"/>
</file>

<file path=xl/ctrlProps/ctrlProp3.xml><?xml version="1.0" encoding="utf-8"?>
<formControlPr xmlns="http://schemas.microsoft.com/office/spreadsheetml/2009/9/main" objectType="Spin" dx="16" fmlaLink="$E$5" max="200" page="10" val="100"/>
</file>

<file path=xl/ctrlProps/ctrlProp4.xml><?xml version="1.0" encoding="utf-8"?>
<formControlPr xmlns="http://schemas.microsoft.com/office/spreadsheetml/2009/9/main" objectType="Spin" dx="16" fmlaLink="$F$4" max="150" page="10" val="0"/>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619125</xdr:colOff>
          <xdr:row>4</xdr:row>
          <xdr:rowOff>0</xdr:rowOff>
        </xdr:from>
        <xdr:to>
          <xdr:col>5</xdr:col>
          <xdr:colOff>9525</xdr:colOff>
          <xdr:row>4</xdr:row>
          <xdr:rowOff>238125</xdr:rowOff>
        </xdr:to>
        <xdr:sp macro="" textlink="">
          <xdr:nvSpPr>
            <xdr:cNvPr id="6145" name="Spinner 1" hidden="1">
              <a:extLst>
                <a:ext uri="{63B3BB69-23CF-44E3-9099-C40C66FF867C}">
                  <a14:compatExt spid="_x0000_s6145"/>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619125</xdr:colOff>
          <xdr:row>3</xdr:row>
          <xdr:rowOff>0</xdr:rowOff>
        </xdr:from>
        <xdr:to>
          <xdr:col>5</xdr:col>
          <xdr:colOff>9525</xdr:colOff>
          <xdr:row>3</xdr:row>
          <xdr:rowOff>238125</xdr:rowOff>
        </xdr:to>
        <xdr:sp macro="" textlink="">
          <xdr:nvSpPr>
            <xdr:cNvPr id="6146" name="Spinner 2" hidden="1">
              <a:extLst>
                <a:ext uri="{63B3BB69-23CF-44E3-9099-C40C66FF867C}">
                  <a14:compatExt spid="_x0000_s6146"/>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619125</xdr:colOff>
          <xdr:row>4</xdr:row>
          <xdr:rowOff>0</xdr:rowOff>
        </xdr:from>
        <xdr:to>
          <xdr:col>5</xdr:col>
          <xdr:colOff>9525</xdr:colOff>
          <xdr:row>4</xdr:row>
          <xdr:rowOff>238125</xdr:rowOff>
        </xdr:to>
        <xdr:sp macro="" textlink="">
          <xdr:nvSpPr>
            <xdr:cNvPr id="6147" name="Spinner 3" hidden="1">
              <a:extLst>
                <a:ext uri="{63B3BB69-23CF-44E3-9099-C40C66FF867C}">
                  <a14:compatExt spid="_x0000_s6147"/>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619125</xdr:colOff>
          <xdr:row>3</xdr:row>
          <xdr:rowOff>0</xdr:rowOff>
        </xdr:from>
        <xdr:to>
          <xdr:col>5</xdr:col>
          <xdr:colOff>9525</xdr:colOff>
          <xdr:row>3</xdr:row>
          <xdr:rowOff>238125</xdr:rowOff>
        </xdr:to>
        <xdr:sp macro="" textlink="">
          <xdr:nvSpPr>
            <xdr:cNvPr id="6148" name="Spinner 4" hidden="1">
              <a:extLst>
                <a:ext uri="{63B3BB69-23CF-44E3-9099-C40C66FF867C}">
                  <a14:compatExt spid="_x0000_s6148"/>
                </a:ext>
              </a:extLst>
            </xdr:cNvPr>
            <xdr:cNvSpPr/>
          </xdr:nvSpPr>
          <xdr:spPr bwMode="auto">
            <a:xfrm>
              <a:off x="0" y="0"/>
              <a:ext cx="0" cy="0"/>
            </a:xfrm>
            <a:prstGeom prst="rect">
              <a:avLst/>
            </a:prstGeom>
            <a:noFill/>
            <a:ln w="9525">
              <a:miter lim="800000"/>
              <a:headEnd/>
              <a:tailEnd/>
            </a:ln>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20"/>
  <sheetViews>
    <sheetView workbookViewId="0">
      <selection activeCell="D5" sqref="D5"/>
    </sheetView>
  </sheetViews>
  <sheetFormatPr defaultRowHeight="15" x14ac:dyDescent="0.25"/>
  <cols>
    <col min="1" max="1" width="52.7109375" style="7" customWidth="1"/>
    <col min="2" max="2" width="15.42578125" customWidth="1"/>
    <col min="3" max="3" width="18.85546875" customWidth="1"/>
    <col min="4" max="4" width="18" customWidth="1"/>
    <col min="5" max="5" width="20.28515625" customWidth="1"/>
    <col min="6" max="6" width="20.42578125" bestFit="1" customWidth="1"/>
    <col min="7" max="7" width="13.140625" customWidth="1"/>
    <col min="8" max="8" width="11.140625" bestFit="1" customWidth="1"/>
    <col min="19" max="19" width="12.5703125" bestFit="1" customWidth="1"/>
  </cols>
  <sheetData>
    <row r="1" spans="1:20" x14ac:dyDescent="0.25">
      <c r="A1" s="12" t="s">
        <v>9</v>
      </c>
    </row>
    <row r="2" spans="1:20" x14ac:dyDescent="0.25">
      <c r="A2" s="12"/>
    </row>
    <row r="3" spans="1:20" s="14" customFormat="1" ht="45" x14ac:dyDescent="0.25">
      <c r="A3" s="13" t="s">
        <v>7</v>
      </c>
    </row>
    <row r="4" spans="1:20" s="14" customFormat="1" x14ac:dyDescent="0.25">
      <c r="A4" s="15" t="s">
        <v>8</v>
      </c>
    </row>
    <row r="5" spans="1:20" s="14" customFormat="1" ht="210" x14ac:dyDescent="0.25">
      <c r="A5" s="13" t="s">
        <v>10</v>
      </c>
    </row>
    <row r="6" spans="1:20" x14ac:dyDescent="0.25">
      <c r="A6" s="6"/>
    </row>
    <row r="7" spans="1:20" x14ac:dyDescent="0.25">
      <c r="A7" s="6"/>
      <c r="B7" t="s">
        <v>3</v>
      </c>
    </row>
    <row r="8" spans="1:20" x14ac:dyDescent="0.25">
      <c r="A8" s="6"/>
      <c r="B8" t="s">
        <v>1</v>
      </c>
      <c r="E8">
        <v>80</v>
      </c>
    </row>
    <row r="9" spans="1:20" x14ac:dyDescent="0.25">
      <c r="A9" s="6"/>
      <c r="B9" t="s">
        <v>2</v>
      </c>
      <c r="E9">
        <v>125</v>
      </c>
    </row>
    <row r="10" spans="1:20" ht="15.75" thickBot="1" x14ac:dyDescent="0.3">
      <c r="A10" s="6"/>
      <c r="B10" t="s">
        <v>4</v>
      </c>
      <c r="E10" s="11">
        <v>2500</v>
      </c>
    </row>
    <row r="11" spans="1:20" ht="30.75" customHeight="1" thickBot="1" x14ac:dyDescent="0.3">
      <c r="A11" s="9"/>
      <c r="B11" s="52" t="s">
        <v>6</v>
      </c>
      <c r="C11" s="53"/>
      <c r="D11" s="53"/>
      <c r="E11" s="53"/>
      <c r="F11" s="53"/>
      <c r="G11" s="54"/>
    </row>
    <row r="12" spans="1:20" ht="15.75" thickBot="1" x14ac:dyDescent="0.3">
      <c r="A12" s="3" t="s">
        <v>5</v>
      </c>
      <c r="B12" s="10">
        <v>10</v>
      </c>
      <c r="C12" s="10">
        <v>40</v>
      </c>
      <c r="D12" s="10">
        <v>60</v>
      </c>
      <c r="E12" s="10">
        <v>70</v>
      </c>
      <c r="F12" s="10">
        <v>80</v>
      </c>
      <c r="G12" s="10">
        <v>100</v>
      </c>
    </row>
    <row r="13" spans="1:20" ht="15.75" thickBot="1" x14ac:dyDescent="0.3">
      <c r="A13" s="4">
        <v>40</v>
      </c>
      <c r="B13" s="8">
        <f>IF((($A13-(B$12/$E$8*$A13))*(1-B$12/$E$9))*1000&lt;=$E$10,$E$10,(($A13-(B$12/$E$8*$A13))*(1-B$12/$E$9))*1000)</f>
        <v>32200.000000000004</v>
      </c>
      <c r="C13" s="8">
        <f t="shared" ref="C13:G13" si="0">IF((($A13-(C$12/$E$8*$A13))*(1-C$12/$E$9))*1000&lt;=$E$10,$E$10,(($A13-(C$12/$E$8*$A13))*(1-C$12/$E$9))*1000)</f>
        <v>13599.999999999998</v>
      </c>
      <c r="D13" s="8">
        <f t="shared" si="0"/>
        <v>5200</v>
      </c>
      <c r="E13" s="8">
        <f t="shared" si="0"/>
        <v>2500</v>
      </c>
      <c r="F13" s="8">
        <f t="shared" si="0"/>
        <v>2500</v>
      </c>
      <c r="G13" s="8">
        <f t="shared" si="0"/>
        <v>2500</v>
      </c>
      <c r="T13" s="1"/>
    </row>
    <row r="14" spans="1:20" ht="15.75" thickBot="1" x14ac:dyDescent="0.3">
      <c r="A14" s="4">
        <v>50</v>
      </c>
      <c r="B14" s="8">
        <f t="shared" ref="B14:G19" si="1">IF((($A14-(B$12/$E$8*$A14))*(1-B$12/$E$9))*1000&lt;=$E$10,$E$10,(($A14-(B$12/$E$8*$A14))*(1-B$12/$E$9))*1000)</f>
        <v>40250</v>
      </c>
      <c r="C14" s="8">
        <f t="shared" si="1"/>
        <v>17000</v>
      </c>
      <c r="D14" s="8">
        <f t="shared" si="1"/>
        <v>6500</v>
      </c>
      <c r="E14" s="8">
        <f t="shared" si="1"/>
        <v>2749.9999999999995</v>
      </c>
      <c r="F14" s="8">
        <f t="shared" si="1"/>
        <v>2500</v>
      </c>
      <c r="G14" s="8">
        <f t="shared" si="1"/>
        <v>2500</v>
      </c>
      <c r="T14" s="1"/>
    </row>
    <row r="15" spans="1:20" ht="15.75" thickBot="1" x14ac:dyDescent="0.3">
      <c r="A15" s="4">
        <v>60</v>
      </c>
      <c r="B15" s="8">
        <f t="shared" si="1"/>
        <v>48300.000000000007</v>
      </c>
      <c r="C15" s="8">
        <f t="shared" si="1"/>
        <v>20400</v>
      </c>
      <c r="D15" s="8">
        <f t="shared" si="1"/>
        <v>7800.0000000000009</v>
      </c>
      <c r="E15" s="8">
        <f t="shared" si="1"/>
        <v>3300</v>
      </c>
      <c r="F15" s="8">
        <f t="shared" si="1"/>
        <v>2500</v>
      </c>
      <c r="G15" s="8">
        <f t="shared" si="1"/>
        <v>2500</v>
      </c>
    </row>
    <row r="16" spans="1:20" ht="15.75" thickBot="1" x14ac:dyDescent="0.3">
      <c r="A16" s="4">
        <v>70</v>
      </c>
      <c r="B16" s="8">
        <f t="shared" si="1"/>
        <v>56350</v>
      </c>
      <c r="C16" s="8">
        <f t="shared" si="1"/>
        <v>23799.999999999996</v>
      </c>
      <c r="D16" s="8">
        <f t="shared" si="1"/>
        <v>9100</v>
      </c>
      <c r="E16" s="8">
        <f t="shared" si="1"/>
        <v>3849.9999999999995</v>
      </c>
      <c r="F16" s="8">
        <f t="shared" si="1"/>
        <v>2500</v>
      </c>
      <c r="G16" s="8">
        <f t="shared" si="1"/>
        <v>2500</v>
      </c>
    </row>
    <row r="17" spans="1:7" ht="15.75" thickBot="1" x14ac:dyDescent="0.3">
      <c r="A17" s="4">
        <v>80</v>
      </c>
      <c r="B17" s="8">
        <f t="shared" si="1"/>
        <v>64400.000000000007</v>
      </c>
      <c r="C17" s="8">
        <f t="shared" si="1"/>
        <v>27199.999999999996</v>
      </c>
      <c r="D17" s="8">
        <f t="shared" si="1"/>
        <v>10400</v>
      </c>
      <c r="E17" s="8">
        <f t="shared" si="1"/>
        <v>4399.9999999999991</v>
      </c>
      <c r="F17" s="8">
        <f t="shared" si="1"/>
        <v>2500</v>
      </c>
      <c r="G17" s="8">
        <f t="shared" si="1"/>
        <v>2500</v>
      </c>
    </row>
    <row r="18" spans="1:7" ht="15.75" thickBot="1" x14ac:dyDescent="0.3">
      <c r="A18" s="4">
        <v>90</v>
      </c>
      <c r="B18" s="8">
        <f t="shared" si="1"/>
        <v>72450</v>
      </c>
      <c r="C18" s="8">
        <f t="shared" si="1"/>
        <v>30599.999999999996</v>
      </c>
      <c r="D18" s="8">
        <f t="shared" si="1"/>
        <v>11700.000000000002</v>
      </c>
      <c r="E18" s="8">
        <f t="shared" si="1"/>
        <v>4949.9999999999991</v>
      </c>
      <c r="F18" s="8">
        <f t="shared" si="1"/>
        <v>2500</v>
      </c>
      <c r="G18" s="8">
        <f t="shared" si="1"/>
        <v>2500</v>
      </c>
    </row>
    <row r="19" spans="1:7" ht="15.75" thickBot="1" x14ac:dyDescent="0.3">
      <c r="A19" s="4">
        <v>100</v>
      </c>
      <c r="B19" s="8">
        <f t="shared" si="1"/>
        <v>80500</v>
      </c>
      <c r="C19" s="8">
        <f t="shared" si="1"/>
        <v>34000</v>
      </c>
      <c r="D19" s="8">
        <f t="shared" si="1"/>
        <v>13000</v>
      </c>
      <c r="E19" s="8">
        <f t="shared" si="1"/>
        <v>5499.9999999999991</v>
      </c>
      <c r="F19" s="8">
        <f t="shared" si="1"/>
        <v>2500</v>
      </c>
      <c r="G19" s="8">
        <f t="shared" si="1"/>
        <v>2500</v>
      </c>
    </row>
    <row r="20" spans="1:7" x14ac:dyDescent="0.25">
      <c r="A20" s="6"/>
    </row>
    <row r="21" spans="1:7" x14ac:dyDescent="0.25">
      <c r="A21" s="6"/>
    </row>
    <row r="22" spans="1:7" x14ac:dyDescent="0.25">
      <c r="A22" s="6"/>
      <c r="B22" s="55" t="s">
        <v>6</v>
      </c>
      <c r="C22" s="55"/>
      <c r="D22" s="55"/>
      <c r="E22" s="55"/>
      <c r="F22" s="55"/>
      <c r="G22" s="55"/>
    </row>
    <row r="23" spans="1:7" x14ac:dyDescent="0.25">
      <c r="A23" s="16" t="s">
        <v>0</v>
      </c>
      <c r="B23" s="19">
        <v>10</v>
      </c>
      <c r="C23" s="19">
        <v>40</v>
      </c>
      <c r="D23" s="19">
        <v>60</v>
      </c>
      <c r="E23" s="19">
        <v>70</v>
      </c>
      <c r="F23" s="19">
        <v>80</v>
      </c>
      <c r="G23" s="19">
        <v>100</v>
      </c>
    </row>
    <row r="24" spans="1:7" x14ac:dyDescent="0.25">
      <c r="A24" s="17">
        <v>40000</v>
      </c>
      <c r="B24" s="2">
        <f t="shared" ref="B24:G30" si="2">IF(B$23&gt;=80,IF($A24*2.5%&gt;2500,$A24*2.5%,2500),($A24-(B$23/80)*$A24)*(1-(B$23/125)))</f>
        <v>32200</v>
      </c>
      <c r="C24" s="2">
        <f t="shared" si="2"/>
        <v>13599.999999999998</v>
      </c>
      <c r="D24" s="2">
        <f t="shared" si="2"/>
        <v>5200</v>
      </c>
      <c r="E24" s="18">
        <f t="shared" si="2"/>
        <v>2199.9999999999995</v>
      </c>
      <c r="F24" s="2">
        <f>IF(F$23&gt;=80,IF($A24*2.5%&gt;2500,$A24*2.5%,2500),($A24-(F$23/80)*$A24)*(1-(F$23/125)))</f>
        <v>2500</v>
      </c>
      <c r="G24" s="2">
        <f>IF(G$23&gt;=80,IF($A24*2.5%&gt;2500,$A24*2.5%,2500),($A24-(G$23/80)*$A24)*(1-(G$23/125)))</f>
        <v>2500</v>
      </c>
    </row>
    <row r="25" spans="1:7" x14ac:dyDescent="0.25">
      <c r="A25" s="17">
        <v>50000</v>
      </c>
      <c r="B25" s="2">
        <f t="shared" si="2"/>
        <v>40250</v>
      </c>
      <c r="C25" s="2">
        <f t="shared" si="2"/>
        <v>17000</v>
      </c>
      <c r="D25" s="2">
        <f t="shared" si="2"/>
        <v>6500</v>
      </c>
      <c r="E25" s="2">
        <f t="shared" si="2"/>
        <v>2749.9999999999995</v>
      </c>
      <c r="F25" s="2">
        <f t="shared" si="2"/>
        <v>2500</v>
      </c>
      <c r="G25" s="2">
        <f t="shared" si="2"/>
        <v>2500</v>
      </c>
    </row>
    <row r="26" spans="1:7" x14ac:dyDescent="0.25">
      <c r="A26" s="17">
        <v>60000</v>
      </c>
      <c r="B26" s="2">
        <f t="shared" si="2"/>
        <v>48300</v>
      </c>
      <c r="C26" s="2">
        <f t="shared" si="2"/>
        <v>20399.999999999996</v>
      </c>
      <c r="D26" s="2">
        <f t="shared" si="2"/>
        <v>7800</v>
      </c>
      <c r="E26" s="2">
        <f t="shared" si="2"/>
        <v>3299.9999999999995</v>
      </c>
      <c r="F26" s="2">
        <f t="shared" si="2"/>
        <v>2500</v>
      </c>
      <c r="G26" s="2">
        <f t="shared" si="2"/>
        <v>2500</v>
      </c>
    </row>
    <row r="27" spans="1:7" x14ac:dyDescent="0.25">
      <c r="A27" s="17">
        <v>70000</v>
      </c>
      <c r="B27" s="2">
        <f t="shared" si="2"/>
        <v>56350</v>
      </c>
      <c r="C27" s="2">
        <f t="shared" si="2"/>
        <v>23799.999999999996</v>
      </c>
      <c r="D27" s="2">
        <f t="shared" si="2"/>
        <v>9100</v>
      </c>
      <c r="E27" s="2">
        <f t="shared" si="2"/>
        <v>3849.9999999999995</v>
      </c>
      <c r="F27" s="2">
        <f t="shared" si="2"/>
        <v>2500</v>
      </c>
      <c r="G27" s="2">
        <f t="shared" si="2"/>
        <v>2500</v>
      </c>
    </row>
    <row r="28" spans="1:7" x14ac:dyDescent="0.25">
      <c r="A28" s="17">
        <v>80000</v>
      </c>
      <c r="B28" s="2">
        <f t="shared" si="2"/>
        <v>64400</v>
      </c>
      <c r="C28" s="2">
        <f t="shared" si="2"/>
        <v>27199.999999999996</v>
      </c>
      <c r="D28" s="2">
        <f t="shared" si="2"/>
        <v>10400</v>
      </c>
      <c r="E28" s="2">
        <f t="shared" si="2"/>
        <v>4399.9999999999991</v>
      </c>
      <c r="F28" s="2">
        <f t="shared" si="2"/>
        <v>2500</v>
      </c>
      <c r="G28" s="2">
        <f t="shared" si="2"/>
        <v>2500</v>
      </c>
    </row>
    <row r="29" spans="1:7" x14ac:dyDescent="0.25">
      <c r="A29" s="17">
        <v>90000</v>
      </c>
      <c r="B29" s="2">
        <f t="shared" si="2"/>
        <v>72450</v>
      </c>
      <c r="C29" s="2">
        <f t="shared" si="2"/>
        <v>30599.999999999996</v>
      </c>
      <c r="D29" s="2">
        <f t="shared" si="2"/>
        <v>11700</v>
      </c>
      <c r="E29" s="2">
        <f t="shared" si="2"/>
        <v>4949.9999999999991</v>
      </c>
      <c r="F29" s="2">
        <f t="shared" si="2"/>
        <v>2500</v>
      </c>
      <c r="G29" s="2">
        <f t="shared" si="2"/>
        <v>2500</v>
      </c>
    </row>
    <row r="30" spans="1:7" x14ac:dyDescent="0.25">
      <c r="A30" s="17">
        <v>100000</v>
      </c>
      <c r="B30" s="2">
        <f t="shared" si="2"/>
        <v>80500</v>
      </c>
      <c r="C30" s="2">
        <f t="shared" si="2"/>
        <v>34000</v>
      </c>
      <c r="D30" s="2">
        <f t="shared" si="2"/>
        <v>13000</v>
      </c>
      <c r="E30" s="2">
        <f t="shared" si="2"/>
        <v>5499.9999999999991</v>
      </c>
      <c r="F30" s="2">
        <f t="shared" si="2"/>
        <v>2500</v>
      </c>
      <c r="G30" s="2">
        <f t="shared" si="2"/>
        <v>2500</v>
      </c>
    </row>
    <row r="31" spans="1:7" x14ac:dyDescent="0.25">
      <c r="A31" s="17"/>
      <c r="B31" s="2"/>
      <c r="C31" s="2"/>
      <c r="D31" s="2"/>
      <c r="E31" s="2"/>
      <c r="F31" s="2"/>
      <c r="G31" s="2"/>
    </row>
    <row r="35" spans="5:5" customFormat="1" x14ac:dyDescent="0.25">
      <c r="E35">
        <f>40000-(70/80*40000)</f>
        <v>5000</v>
      </c>
    </row>
    <row r="37" spans="5:5" customFormat="1" x14ac:dyDescent="0.25">
      <c r="E37">
        <f>55/125*E35</f>
        <v>2200</v>
      </c>
    </row>
    <row r="120" spans="1:1" x14ac:dyDescent="0.25">
      <c r="A120" s="5"/>
    </row>
  </sheetData>
  <mergeCells count="2">
    <mergeCell ref="B11:G11"/>
    <mergeCell ref="B22:G2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23"/>
  <sheetViews>
    <sheetView tabSelected="1" zoomScale="130" zoomScaleNormal="130" workbookViewId="0">
      <selection activeCell="D6" sqref="D6"/>
    </sheetView>
  </sheetViews>
  <sheetFormatPr defaultColWidth="8.7109375" defaultRowHeight="15" x14ac:dyDescent="0.25"/>
  <cols>
    <col min="1" max="1" width="3.42578125" style="25" customWidth="1"/>
    <col min="2" max="2" width="45.140625" style="25" customWidth="1"/>
    <col min="3" max="8" width="14.5703125" style="25" customWidth="1"/>
    <col min="9" max="16384" width="8.7109375" style="25"/>
  </cols>
  <sheetData>
    <row r="1" spans="1:8" ht="36" x14ac:dyDescent="0.55000000000000004">
      <c r="A1" s="24" t="s">
        <v>24</v>
      </c>
    </row>
    <row r="3" spans="1:8" ht="29.1" customHeight="1" thickBot="1" x14ac:dyDescent="0.3">
      <c r="B3" s="26" t="s">
        <v>11</v>
      </c>
      <c r="C3" s="27"/>
      <c r="D3" s="27"/>
      <c r="E3" s="27"/>
      <c r="F3" s="27"/>
      <c r="G3" s="27"/>
      <c r="H3" s="27"/>
    </row>
    <row r="4" spans="1:8" ht="19.5" customHeight="1" x14ac:dyDescent="0.25">
      <c r="B4" s="28" t="s">
        <v>13</v>
      </c>
      <c r="C4" s="29"/>
      <c r="D4" s="30" t="s">
        <v>12</v>
      </c>
      <c r="E4" s="31"/>
      <c r="F4" s="20"/>
      <c r="H4" s="32"/>
    </row>
    <row r="5" spans="1:8" ht="19.5" customHeight="1" thickBot="1" x14ac:dyDescent="0.3">
      <c r="B5" s="33" t="s">
        <v>26</v>
      </c>
      <c r="C5" s="34"/>
      <c r="D5" s="35" t="s">
        <v>12</v>
      </c>
      <c r="E5" s="36">
        <v>100</v>
      </c>
      <c r="F5" s="21"/>
    </row>
    <row r="6" spans="1:8" ht="19.5" customHeight="1" x14ac:dyDescent="0.25">
      <c r="B6" s="37" t="s">
        <v>15</v>
      </c>
      <c r="C6" s="38"/>
      <c r="D6" s="39" t="s">
        <v>16</v>
      </c>
      <c r="E6" s="40"/>
      <c r="F6" s="22">
        <f>IF(F$4&gt;=80,0,(($F5-((F$4/80)*$F5))))</f>
        <v>0</v>
      </c>
    </row>
    <row r="7" spans="1:8" ht="19.5" customHeight="1" x14ac:dyDescent="0.25">
      <c r="B7" s="41" t="s">
        <v>14</v>
      </c>
      <c r="C7" s="42"/>
      <c r="D7" s="43"/>
      <c r="E7" s="44"/>
      <c r="F7" s="23">
        <f>IF(F4&gt;=80,F5*2.5%,((1-(F4/125))*F6))</f>
        <v>0</v>
      </c>
    </row>
    <row r="8" spans="1:8" s="47" customFormat="1" ht="29.45" customHeight="1" thickBot="1" x14ac:dyDescent="0.35">
      <c r="B8" s="48" t="s">
        <v>17</v>
      </c>
      <c r="C8" s="49"/>
      <c r="D8" s="49"/>
      <c r="E8" s="50"/>
      <c r="F8" s="51">
        <f>IF(F7&gt;2500,F7,(IF(F5*0.025&gt;2500,F5*0.025,2500)))</f>
        <v>2500</v>
      </c>
    </row>
    <row r="9" spans="1:8" x14ac:dyDescent="0.25">
      <c r="B9" s="45"/>
    </row>
    <row r="11" spans="1:8" x14ac:dyDescent="0.25">
      <c r="B11" s="46" t="s">
        <v>18</v>
      </c>
    </row>
    <row r="12" spans="1:8" x14ac:dyDescent="0.25">
      <c r="B12" s="25" t="s">
        <v>19</v>
      </c>
    </row>
    <row r="14" spans="1:8" x14ac:dyDescent="0.25">
      <c r="B14" s="46" t="s">
        <v>20</v>
      </c>
    </row>
    <row r="15" spans="1:8" x14ac:dyDescent="0.25">
      <c r="B15" s="25" t="s">
        <v>27</v>
      </c>
    </row>
    <row r="17" spans="2:8" x14ac:dyDescent="0.25">
      <c r="B17" s="25" t="s">
        <v>25</v>
      </c>
    </row>
    <row r="18" spans="2:8" x14ac:dyDescent="0.25">
      <c r="B18" s="25" t="s">
        <v>21</v>
      </c>
    </row>
    <row r="19" spans="2:8" x14ac:dyDescent="0.25">
      <c r="B19" s="25" t="s">
        <v>22</v>
      </c>
    </row>
    <row r="20" spans="2:8" x14ac:dyDescent="0.25">
      <c r="B20" s="25" t="s">
        <v>23</v>
      </c>
    </row>
    <row r="22" spans="2:8" ht="39" customHeight="1" x14ac:dyDescent="0.25">
      <c r="B22" s="56" t="s">
        <v>28</v>
      </c>
      <c r="C22" s="56"/>
      <c r="D22" s="56"/>
      <c r="E22" s="56"/>
      <c r="F22" s="56"/>
      <c r="G22" s="56"/>
      <c r="H22" s="45"/>
    </row>
    <row r="23" spans="2:8" ht="75" customHeight="1" x14ac:dyDescent="0.25">
      <c r="B23" s="57" t="s">
        <v>29</v>
      </c>
      <c r="C23" s="57"/>
      <c r="D23" s="57"/>
      <c r="E23" s="57"/>
      <c r="F23" s="57"/>
      <c r="G23" s="57"/>
      <c r="H23" s="45"/>
    </row>
  </sheetData>
  <sheetProtection autoFilter="0"/>
  <mergeCells count="2">
    <mergeCell ref="B22:G22"/>
    <mergeCell ref="B23:G23"/>
  </mergeCells>
  <conditionalFormatting sqref="F12">
    <cfRule type="cellIs" dxfId="0" priority="1" operator="equal">
      <formula>TRUE</formula>
    </cfRule>
  </conditionalFormatting>
  <pageMargins left="0.7" right="0.7" top="0.75" bottom="0.75" header="0.3" footer="0.3"/>
  <pageSetup orientation="portrait" horizontalDpi="90" verticalDpi="90" r:id="rId1"/>
  <drawing r:id="rId2"/>
  <legacyDrawing r:id="rId3"/>
  <mc:AlternateContent xmlns:mc="http://schemas.openxmlformats.org/markup-compatibility/2006">
    <mc:Choice Requires="x14">
      <controls>
        <mc:AlternateContent xmlns:mc="http://schemas.openxmlformats.org/markup-compatibility/2006">
          <mc:Choice Requires="x14">
            <control shapeId="6145" r:id="rId4" name="Spinner 1">
              <controlPr defaultSize="0" autoPict="0">
                <anchor moveWithCells="1" sizeWithCells="1">
                  <from>
                    <xdr:col>4</xdr:col>
                    <xdr:colOff>619125</xdr:colOff>
                    <xdr:row>4</xdr:row>
                    <xdr:rowOff>0</xdr:rowOff>
                  </from>
                  <to>
                    <xdr:col>5</xdr:col>
                    <xdr:colOff>9525</xdr:colOff>
                    <xdr:row>4</xdr:row>
                    <xdr:rowOff>238125</xdr:rowOff>
                  </to>
                </anchor>
              </controlPr>
            </control>
          </mc:Choice>
        </mc:AlternateContent>
        <mc:AlternateContent xmlns:mc="http://schemas.openxmlformats.org/markup-compatibility/2006">
          <mc:Choice Requires="x14">
            <control shapeId="6146" r:id="rId5" name="Spinner 2">
              <controlPr defaultSize="0" autoPict="0">
                <anchor moveWithCells="1" sizeWithCells="1">
                  <from>
                    <xdr:col>4</xdr:col>
                    <xdr:colOff>619125</xdr:colOff>
                    <xdr:row>3</xdr:row>
                    <xdr:rowOff>0</xdr:rowOff>
                  </from>
                  <to>
                    <xdr:col>5</xdr:col>
                    <xdr:colOff>9525</xdr:colOff>
                    <xdr:row>3</xdr:row>
                    <xdr:rowOff>238125</xdr:rowOff>
                  </to>
                </anchor>
              </controlPr>
            </control>
          </mc:Choice>
        </mc:AlternateContent>
        <mc:AlternateContent xmlns:mc="http://schemas.openxmlformats.org/markup-compatibility/2006">
          <mc:Choice Requires="x14">
            <control shapeId="6147" r:id="rId6" name="Spinner 3">
              <controlPr defaultSize="0" autoPict="0">
                <anchor moveWithCells="1" sizeWithCells="1">
                  <from>
                    <xdr:col>4</xdr:col>
                    <xdr:colOff>619125</xdr:colOff>
                    <xdr:row>4</xdr:row>
                    <xdr:rowOff>0</xdr:rowOff>
                  </from>
                  <to>
                    <xdr:col>5</xdr:col>
                    <xdr:colOff>9525</xdr:colOff>
                    <xdr:row>4</xdr:row>
                    <xdr:rowOff>238125</xdr:rowOff>
                  </to>
                </anchor>
              </controlPr>
            </control>
          </mc:Choice>
        </mc:AlternateContent>
        <mc:AlternateContent xmlns:mc="http://schemas.openxmlformats.org/markup-compatibility/2006">
          <mc:Choice Requires="x14">
            <control shapeId="6148" r:id="rId7" name="Spinner 4">
              <controlPr defaultSize="0" autoPict="0">
                <anchor moveWithCells="1" sizeWithCells="1">
                  <from>
                    <xdr:col>4</xdr:col>
                    <xdr:colOff>619125</xdr:colOff>
                    <xdr:row>3</xdr:row>
                    <xdr:rowOff>0</xdr:rowOff>
                  </from>
                  <to>
                    <xdr:col>5</xdr:col>
                    <xdr:colOff>9525</xdr:colOff>
                    <xdr:row>3</xdr:row>
                    <xdr:rowOff>238125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Sheet3</vt:lpstr>
      <vt:lpstr>Quick Calculator</vt:lpstr>
    </vt:vector>
  </TitlesOfParts>
  <Company>NICS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 McGuinness</dc:creator>
  <cp:lastModifiedBy>Kelly Anderton</cp:lastModifiedBy>
  <dcterms:created xsi:type="dcterms:W3CDTF">2020-05-22T09:19:19Z</dcterms:created>
  <dcterms:modified xsi:type="dcterms:W3CDTF">2022-11-14T14:52:29Z</dcterms:modified>
</cp:coreProperties>
</file>